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berik\Desktop\ГПЗ 2024\"/>
    </mc:Choice>
  </mc:AlternateContent>
  <xr:revisionPtr revIDLastSave="0" documentId="13_ncr:1_{E843E518-EDAE-44C4-88CC-BC2A70CBA14E}" xr6:coauthVersionLast="47" xr6:coauthVersionMax="47" xr10:uidLastSave="{00000000-0000-0000-0000-000000000000}"/>
  <bookViews>
    <workbookView xWindow="-28920" yWindow="-1140" windowWidth="29040" windowHeight="15720" activeTab="2" xr2:uid="{00000000-000D-0000-FFFF-FFFF00000000}"/>
  </bookViews>
  <sheets>
    <sheet name="Русская версия" sheetId="1" r:id="rId1"/>
    <sheet name="Қазақша нұсқасы" sheetId="2" r:id="rId2"/>
    <sheet name="English version" sheetId="3" r:id="rId3"/>
  </sheets>
  <externalReferences>
    <externalReference r:id="rId4"/>
  </externalReferences>
  <definedNames>
    <definedName name="_xlnm.Print_Area" localSheetId="1">'Қазақша нұсқасы'!$A$1:$J$137</definedName>
    <definedName name="_xlnm.Print_Area" localSheetId="0">'Русская версия'!$A$1:$J$137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3" l="1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78" i="3"/>
  <c r="H77" i="3"/>
  <c r="H63" i="3"/>
  <c r="G62" i="3"/>
  <c r="H62" i="3" s="1"/>
  <c r="H61" i="3"/>
  <c r="G61" i="3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H54" i="3"/>
  <c r="G54" i="3"/>
  <c r="G53" i="3"/>
  <c r="H53" i="3" s="1"/>
  <c r="G52" i="3"/>
  <c r="H52" i="3" s="1"/>
  <c r="H51" i="3"/>
  <c r="G51" i="3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H44" i="3"/>
  <c r="G44" i="3"/>
  <c r="G43" i="3"/>
  <c r="H43" i="3" s="1"/>
  <c r="G42" i="3"/>
  <c r="H42" i="3" s="1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H30" i="3"/>
  <c r="H29" i="3"/>
  <c r="H28" i="3"/>
  <c r="H27" i="3"/>
  <c r="H26" i="3"/>
  <c r="H25" i="3"/>
  <c r="H24" i="3"/>
  <c r="H23" i="3"/>
  <c r="H22" i="3"/>
  <c r="G22" i="3"/>
  <c r="H21" i="3"/>
  <c r="G21" i="3"/>
  <c r="H20" i="3"/>
  <c r="G20" i="3"/>
  <c r="H19" i="3"/>
  <c r="G19" i="3"/>
  <c r="H18" i="3"/>
  <c r="G18" i="3"/>
  <c r="H17" i="3"/>
  <c r="G17" i="3"/>
  <c r="D17" i="3"/>
  <c r="H16" i="3"/>
  <c r="G16" i="3"/>
  <c r="D16" i="3"/>
  <c r="H15" i="3"/>
  <c r="G15" i="3"/>
  <c r="D15" i="3"/>
  <c r="H14" i="3"/>
  <c r="H13" i="3"/>
  <c r="H12" i="3"/>
  <c r="G12" i="3"/>
  <c r="H11" i="3"/>
  <c r="G11" i="3"/>
  <c r="H10" i="3"/>
  <c r="G10" i="3"/>
  <c r="D10" i="3"/>
  <c r="H9" i="3"/>
  <c r="H8" i="3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78" i="2"/>
  <c r="H77" i="2"/>
  <c r="H63" i="2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H30" i="2"/>
  <c r="H29" i="2"/>
  <c r="H28" i="2"/>
  <c r="H27" i="2"/>
  <c r="H26" i="2"/>
  <c r="H25" i="2"/>
  <c r="H24" i="2"/>
  <c r="H23" i="2"/>
  <c r="H22" i="2"/>
  <c r="G22" i="2"/>
  <c r="H21" i="2"/>
  <c r="G21" i="2"/>
  <c r="H20" i="2"/>
  <c r="G20" i="2"/>
  <c r="H19" i="2"/>
  <c r="G19" i="2"/>
  <c r="H18" i="2"/>
  <c r="G18" i="2"/>
  <c r="H17" i="2"/>
  <c r="G17" i="2"/>
  <c r="D17" i="2"/>
  <c r="H16" i="2"/>
  <c r="G16" i="2"/>
  <c r="D16" i="2"/>
  <c r="H15" i="2"/>
  <c r="G15" i="2"/>
  <c r="D15" i="2"/>
  <c r="H14" i="2"/>
  <c r="H13" i="2"/>
  <c r="H12" i="2"/>
  <c r="G12" i="2"/>
  <c r="H11" i="2"/>
  <c r="G11" i="2"/>
  <c r="H10" i="2"/>
  <c r="G10" i="2"/>
  <c r="D10" i="2"/>
  <c r="H9" i="2"/>
  <c r="H8" i="2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78" i="1"/>
  <c r="H77" i="1"/>
  <c r="H63" i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H30" i="1"/>
  <c r="H29" i="1"/>
  <c r="H28" i="1"/>
  <c r="H27" i="1"/>
  <c r="H26" i="1"/>
  <c r="H25" i="1"/>
  <c r="H24" i="1"/>
  <c r="H23" i="1"/>
  <c r="H22" i="1"/>
  <c r="G22" i="1"/>
  <c r="H21" i="1"/>
  <c r="G21" i="1"/>
  <c r="H20" i="1"/>
  <c r="G20" i="1"/>
  <c r="H19" i="1"/>
  <c r="G19" i="1"/>
  <c r="H18" i="1"/>
  <c r="G18" i="1"/>
  <c r="H17" i="1"/>
  <c r="G17" i="1"/>
  <c r="D17" i="1"/>
  <c r="H16" i="1"/>
  <c r="G16" i="1"/>
  <c r="D16" i="1"/>
  <c r="H15" i="1"/>
  <c r="G15" i="1"/>
  <c r="D15" i="1"/>
  <c r="H14" i="1"/>
  <c r="H13" i="1"/>
  <c r="H12" i="1"/>
  <c r="G12" i="1"/>
  <c r="H11" i="1"/>
  <c r="G11" i="1"/>
  <c r="H10" i="1"/>
  <c r="G10" i="1"/>
  <c r="D10" i="1"/>
  <c r="H9" i="1"/>
  <c r="H8" i="1"/>
</calcChain>
</file>

<file path=xl/sharedStrings.xml><?xml version="1.0" encoding="utf-8"?>
<sst xmlns="http://schemas.openxmlformats.org/spreadsheetml/2006/main" count="1521" uniqueCount="521">
  <si>
    <t>Приложение №1
к решению Правления  
ЧК «Karaton Operating Ltd.» 
№2 от «08» августа 2024г.</t>
  </si>
  <si>
    <t>Годовая программа закупа товаров, работ и услуг на 2024 год</t>
  </si>
  <si>
    <t>Номер контракта на  недропользование</t>
  </si>
  <si>
    <t>Код предмета закупа</t>
  </si>
  <si>
    <t>Код ЕНС ТРУ</t>
  </si>
  <si>
    <t xml:space="preserve">Наименование закупок </t>
  </si>
  <si>
    <t>Единица измерения</t>
  </si>
  <si>
    <t>Планируемый объем закупа в натуральном выражении</t>
  </si>
  <si>
    <t>Планируемая сумма закупа без учета НДС, тыс. тенге</t>
  </si>
  <si>
    <t>Способ закупки</t>
  </si>
  <si>
    <t>Срок проведения закупок</t>
  </si>
  <si>
    <t>Товары</t>
  </si>
  <si>
    <t>5238-УВС-СП</t>
  </si>
  <si>
    <t>108222.900.000000</t>
  </si>
  <si>
    <t>Приобретение новогодних подарков</t>
  </si>
  <si>
    <t>ANN24</t>
  </si>
  <si>
    <t>212024.600.000004</t>
  </si>
  <si>
    <t>Аптечка медицинская</t>
  </si>
  <si>
    <t>262013.000.000011</t>
  </si>
  <si>
    <t xml:space="preserve">Монитор </t>
  </si>
  <si>
    <t>262030.100.000053</t>
  </si>
  <si>
    <t>Шредер</t>
  </si>
  <si>
    <t>264020.900.000010</t>
  </si>
  <si>
    <t>Телевизор</t>
  </si>
  <si>
    <t>262016.970.000005</t>
  </si>
  <si>
    <t>Видеоконференцсвязь</t>
  </si>
  <si>
    <t>275124.300.000001</t>
  </si>
  <si>
    <t>Кофемашина</t>
  </si>
  <si>
    <t>275125.900.000010</t>
  </si>
  <si>
    <t>Диспенсер для воды</t>
  </si>
  <si>
    <t>259921.300.000001</t>
  </si>
  <si>
    <t>Сейф для офиса</t>
  </si>
  <si>
    <t>263023.900.000040</t>
  </si>
  <si>
    <t>Мини АТС</t>
  </si>
  <si>
    <t>263023.900.000072</t>
  </si>
  <si>
    <t>IP-телефон</t>
  </si>
  <si>
    <t>620129.000.000000</t>
  </si>
  <si>
    <t>Программное обеспечение (Acrobat PRO)</t>
  </si>
  <si>
    <t>Программное обеспечение (Project Professional 2021)</t>
  </si>
  <si>
    <t>Программное обеспечение ( Visio LTSC Professional 2021)</t>
  </si>
  <si>
    <t>Программное обеспечение (WinRAR Archiver)</t>
  </si>
  <si>
    <t>Программное обеспечение ( Microsoft Teams Essentials)</t>
  </si>
  <si>
    <t>254014.500.000010</t>
  </si>
  <si>
    <t>Расходные материалы для оргтехники</t>
  </si>
  <si>
    <t>470063.190.000000</t>
  </si>
  <si>
    <t>Канцелярские товары</t>
  </si>
  <si>
    <t>682012.960.000000</t>
  </si>
  <si>
    <t>Офисные принадлежности</t>
  </si>
  <si>
    <t>259929.190.000089</t>
  </si>
  <si>
    <t xml:space="preserve">Стоика для телевизора </t>
  </si>
  <si>
    <t>141211.300.000001</t>
  </si>
  <si>
    <t>Куртка парка с полиуретан покрытием</t>
  </si>
  <si>
    <t>141230.190.000006</t>
  </si>
  <si>
    <t xml:space="preserve">Утепленный полукомбинезон </t>
  </si>
  <si>
    <t>Балаклава из флиса</t>
  </si>
  <si>
    <t>152011.200.000011</t>
  </si>
  <si>
    <t xml:space="preserve">Сапоги рабочие </t>
  </si>
  <si>
    <t>325042.900.000008</t>
  </si>
  <si>
    <t>Очки защитные</t>
  </si>
  <si>
    <t>221960.300.010000</t>
  </si>
  <si>
    <t>Акриловые перчатки</t>
  </si>
  <si>
    <t>329911.500.000002</t>
  </si>
  <si>
    <t>Защитная каска</t>
  </si>
  <si>
    <t>141422.290.000005</t>
  </si>
  <si>
    <t>Кальсоны</t>
  </si>
  <si>
    <t>Флисовая куртка</t>
  </si>
  <si>
    <t>152032.920.000011</t>
  </si>
  <si>
    <t xml:space="preserve">Ботинки рабочие защитные </t>
  </si>
  <si>
    <t xml:space="preserve">Куртка рабочая </t>
  </si>
  <si>
    <t>141212.490.000003</t>
  </si>
  <si>
    <t xml:space="preserve">Брюки рабочие </t>
  </si>
  <si>
    <t>141211.290.000004</t>
  </si>
  <si>
    <t>Костюм зимний, огнеупорный</t>
  </si>
  <si>
    <t>Костюм летний, огнеупорный</t>
  </si>
  <si>
    <t>141421.900.000001</t>
  </si>
  <si>
    <t>Рубашка Поло с длинными рукавами</t>
  </si>
  <si>
    <t>Ботинки универсал, замша</t>
  </si>
  <si>
    <t xml:space="preserve">Ботинки </t>
  </si>
  <si>
    <t>329911.300.000000</t>
  </si>
  <si>
    <t>Кожаные перчатки зимние</t>
  </si>
  <si>
    <t>Кожаные перчатки летние</t>
  </si>
  <si>
    <t>Рубашка Поло с короткими рукавами</t>
  </si>
  <si>
    <t>Каска с широкими полями</t>
  </si>
  <si>
    <t>151212.900.000026</t>
  </si>
  <si>
    <t>Сумка</t>
  </si>
  <si>
    <t>141943.930.000000</t>
  </si>
  <si>
    <t>Шапка ушанка</t>
  </si>
  <si>
    <t>Очки с боковой защитой</t>
  </si>
  <si>
    <t>141430.920.000002</t>
  </si>
  <si>
    <t>Термобелье</t>
  </si>
  <si>
    <t>141912.900.000017</t>
  </si>
  <si>
    <t>Подшлемник</t>
  </si>
  <si>
    <t>222910.000.000003</t>
  </si>
  <si>
    <t>Плащ дождевик</t>
  </si>
  <si>
    <t>Полукомбенезон зимний</t>
  </si>
  <si>
    <t>289261.300.000152</t>
  </si>
  <si>
    <t>Поставка набухающего пакера</t>
  </si>
  <si>
    <t>242012.100.010018</t>
  </si>
  <si>
    <t>Обсадная труба 30"</t>
  </si>
  <si>
    <t>Обсадная труба 18 5/8"</t>
  </si>
  <si>
    <t>Обсадная труба 13 3/8"</t>
  </si>
  <si>
    <t>Обсадная труба 9 7/8"</t>
  </si>
  <si>
    <t>Обсадная труба 7"</t>
  </si>
  <si>
    <t>Обсадная труба 4 1/2"</t>
  </si>
  <si>
    <t>222121.900.010022</t>
  </si>
  <si>
    <t>НКТ 3 1/2"</t>
  </si>
  <si>
    <t>281411.390.000009</t>
  </si>
  <si>
    <t>Фонтанная арматура</t>
  </si>
  <si>
    <t>222929.900.000232</t>
  </si>
  <si>
    <t>Колонная головка</t>
  </si>
  <si>
    <t>251123.600.000081</t>
  </si>
  <si>
    <t>Подвеска хвостовика</t>
  </si>
  <si>
    <t>284923.000.000011</t>
  </si>
  <si>
    <t>Технологическая оснастка</t>
  </si>
  <si>
    <t>Обсадная труба 4 1/2" 250м (дополнительно)</t>
  </si>
  <si>
    <t>Работы</t>
  </si>
  <si>
    <t xml:space="preserve">	091012.900.000010</t>
  </si>
  <si>
    <t>Работы по строительству буровой площадки, жилого лагеря и подъездной дороги для бурения поисковой скважины СГ-8 на участке Каратон Подсолевой</t>
  </si>
  <si>
    <t>Работы по строительству 2-х водозаборных скважин на участке Каратон подсолевой «под ключ»</t>
  </si>
  <si>
    <t>620112.000.000001</t>
  </si>
  <si>
    <t xml:space="preserve">Проект разведочных работ </t>
  </si>
  <si>
    <t xml:space="preserve">Проект ликвидации последствий разведки </t>
  </si>
  <si>
    <t xml:space="preserve">Индивидуальный технический проект </t>
  </si>
  <si>
    <t xml:space="preserve">Сопровождение проектных документов по участку Каратон подсолевой </t>
  </si>
  <si>
    <t xml:space="preserve">Проект водозаборных скважин </t>
  </si>
  <si>
    <t xml:space="preserve">Проект площадки и подъездных путей </t>
  </si>
  <si>
    <t xml:space="preserve">Землеустроительный проект </t>
  </si>
  <si>
    <t xml:space="preserve">Проект рекультивации </t>
  </si>
  <si>
    <t>Услуги</t>
  </si>
  <si>
    <t>619010.900.000003</t>
  </si>
  <si>
    <t>Услуги мобильной связи</t>
  </si>
  <si>
    <t>960919.900.000026</t>
  </si>
  <si>
    <t>Услуги по продаже и бронированию железнодорожных и авиа проездных билетов, гостиниц и CIP</t>
  </si>
  <si>
    <t>841315.000.000004</t>
  </si>
  <si>
    <t>Услуги по организации питания</t>
  </si>
  <si>
    <t>781011.000.000003</t>
  </si>
  <si>
    <t>Услуги по предоставлению персонала (аутстаффинг)</t>
  </si>
  <si>
    <t>Услуги по аренде офиса</t>
  </si>
  <si>
    <t>331219.100.000005</t>
  </si>
  <si>
    <t>Услуги по забивке 30” направления (водоотделяющей колонны)</t>
  </si>
  <si>
    <t>722019.900.000001</t>
  </si>
  <si>
    <t>Услуги по разработке налоговой учетной политики, бухгалтерской учетной политики и налоговых регистров</t>
  </si>
  <si>
    <t>743011.000.000000</t>
  </si>
  <si>
    <t xml:space="preserve">Переводческие услуги  </t>
  </si>
  <si>
    <t>532011.110.000000</t>
  </si>
  <si>
    <t>Услуги  по доставке корреспонденции</t>
  </si>
  <si>
    <t>691016.000.000000</t>
  </si>
  <si>
    <t>Нотариальные услуги</t>
  </si>
  <si>
    <t>620920.000.000002</t>
  </si>
  <si>
    <t xml:space="preserve">Техническое сопровождение 1С </t>
  </si>
  <si>
    <t>631112.000.000001</t>
  </si>
  <si>
    <t xml:space="preserve">Техническое сопровождение web-сайта </t>
  </si>
  <si>
    <t>841311.000.000001</t>
  </si>
  <si>
    <t>Услуги по обучению персонала/сотрудников</t>
  </si>
  <si>
    <t>Услуга по обязательному обучению ПБ, БиОТ, ПТМ, ГНВП</t>
  </si>
  <si>
    <t>702110.000.000001</t>
  </si>
  <si>
    <t>Изготовление полиграфической и имиджевой продукции</t>
  </si>
  <si>
    <t>960919.900.000016</t>
  </si>
  <si>
    <t>Доступ на электронную площадку ЕТС тендер</t>
  </si>
  <si>
    <t>639910.000.000001</t>
  </si>
  <si>
    <t>Услуги по подписки информационно-правовой системы «Параграф»</t>
  </si>
  <si>
    <t>Подписка на услуги по сервису проверки благонадежности контрагентов</t>
  </si>
  <si>
    <t>823011.000.000000</t>
  </si>
  <si>
    <t>Участие в  форуме нефтяников</t>
  </si>
  <si>
    <t>493212.000.000000</t>
  </si>
  <si>
    <t>Услуги по аренде  легкового дежурного автомобиля (внедорожник) (1ед.)</t>
  </si>
  <si>
    <t>Услуги по аренде  легкового автомобиля (внедорожник) с высокой проходимостью (1ед.)</t>
  </si>
  <si>
    <t>Услуги по аренде легковой автотранспорт (внедорожник) (1ед.)</t>
  </si>
  <si>
    <t>Услуги по аренде легковой автотранспорт (1ед.)</t>
  </si>
  <si>
    <t xml:space="preserve">Услуги по аренде легковой автотранспорт (1ед.) (для месторождения) </t>
  </si>
  <si>
    <t>749020.000.000107</t>
  </si>
  <si>
    <t>Услуги по инспекции буровой установки и оборудования</t>
  </si>
  <si>
    <t>256220.000.000000</t>
  </si>
  <si>
    <t>Услуги по нарезке резьбы VAM TOP</t>
  </si>
  <si>
    <t>712019.000.000011</t>
  </si>
  <si>
    <t>Услуги по геомеханическим исследованиям</t>
  </si>
  <si>
    <t>712012.000.000000</t>
  </si>
  <si>
    <t>Услуги дефектоскопические</t>
  </si>
  <si>
    <t>Геодезические услуги</t>
  </si>
  <si>
    <t>749020.000.000071</t>
  </si>
  <si>
    <t>Разработка и внедрение интегрированной системы менеджмента в соответствии с требованиями международных стандартов ISO 9001:2015, ISO 14001:2015, ISO 45001:2018</t>
  </si>
  <si>
    <t xml:space="preserve">821913.000.000006 </t>
  </si>
  <si>
    <t>Услуги по разработке проекта обоснования Санитарно-защитной зоны</t>
  </si>
  <si>
    <t>749020.000.000120</t>
  </si>
  <si>
    <t xml:space="preserve">	Услуги по аттестации рабочих мест</t>
  </si>
  <si>
    <t>749013.000.000009</t>
  </si>
  <si>
    <t>Услуга по разработке отчета инвентаризации выбросов парниковых газов</t>
  </si>
  <si>
    <t>749013.000.000005</t>
  </si>
  <si>
    <t>Услуга по разработке отчета по результатам производственного экологического контроля</t>
  </si>
  <si>
    <t>711220.000.000002</t>
  </si>
  <si>
    <t>Авторский надзор по проекту строительства дорог и площадок</t>
  </si>
  <si>
    <t>711220.000.000000</t>
  </si>
  <si>
    <t>Услуги по техническому надзору</t>
  </si>
  <si>
    <t xml:space="preserve">Авторский надзор по проекту разведочных работ </t>
  </si>
  <si>
    <t>Авторский надзор по проекту ИТП СГ-8</t>
  </si>
  <si>
    <t>749019.000.000013</t>
  </si>
  <si>
    <t>Корректировка проекта строительства дорог и площадок</t>
  </si>
  <si>
    <t>749020.000.000135</t>
  </si>
  <si>
    <t>Экспертиза ПСД к "Проект строительства дорог и площадок. Корректировка."</t>
  </si>
  <si>
    <t>СПОСОБ ЗАКУПКИ</t>
  </si>
  <si>
    <t>СРОК ПРОВЕДЕНИЯ           ЗАКУПОК</t>
  </si>
  <si>
    <t>ЕДИНИЦА ИЗМЕРЕНИЯ</t>
  </si>
  <si>
    <t xml:space="preserve">КОД ПРЕДМЕТА ЗАКУПА </t>
  </si>
  <si>
    <t>201-открытый конкурс</t>
  </si>
  <si>
    <t>QAN1 - 1 квартал</t>
  </si>
  <si>
    <t>113 - кубический метр</t>
  </si>
  <si>
    <t>0 - товар</t>
  </si>
  <si>
    <t>203-ценовое предложение</t>
  </si>
  <si>
    <t>QAN2 - 2 квартал</t>
  </si>
  <si>
    <t>168 - тонна (метрическая)</t>
  </si>
  <si>
    <t>1 - работы</t>
  </si>
  <si>
    <t>204-из одного источника</t>
  </si>
  <si>
    <t>QAN3 - 3 квартал</t>
  </si>
  <si>
    <t>715 - пара</t>
  </si>
  <si>
    <t>2 - улсуги</t>
  </si>
  <si>
    <t>QAN4 - 4 квартал</t>
  </si>
  <si>
    <t>778 - упаковка</t>
  </si>
  <si>
    <t>SAN1 - 1 полугодие</t>
  </si>
  <si>
    <t>796 - штука</t>
  </si>
  <si>
    <t>SAN2 - 2 полугодие</t>
  </si>
  <si>
    <t>839 - комплект</t>
  </si>
  <si>
    <t>ANN24 - 2024 год</t>
  </si>
  <si>
    <t>5114 - одна услуга</t>
  </si>
  <si>
    <t>1111 - одна работа</t>
  </si>
  <si>
    <t>№1 Қосымша
басқарманың шешіміне  
"Karaton Operating Ltd." ЖК 
2024 жылғы "08" тамыздағы №2.</t>
  </si>
  <si>
    <t>2024 жылға арналған тауарларды, жұмыстарды және қызметтерді сатып алудың жылдық бағдарламасы</t>
  </si>
  <si>
    <t>Жер қойнауын пайдалануға арналған келісімшарттың нөмірі</t>
  </si>
  <si>
    <t>Сатып алу мәнінің коды</t>
  </si>
  <si>
    <t>ТЖҚ БНА коды</t>
  </si>
  <si>
    <t xml:space="preserve">Сатып алулардың атауы </t>
  </si>
  <si>
    <t>Өлшем бірлігі</t>
  </si>
  <si>
    <t>Заттай көріністегі сатып алудың жоспарланған көлемі</t>
  </si>
  <si>
    <t>ҚҚС-сыз жоспарланған сатып алу сомасы, мың теңге</t>
  </si>
  <si>
    <t>Сатып алу тәсілі</t>
  </si>
  <si>
    <t>Сатып алуды өткізу мерзімі</t>
  </si>
  <si>
    <t>Тауарлар</t>
  </si>
  <si>
    <t>Жаңа жылдық сыйлықтарды сатып алу</t>
  </si>
  <si>
    <t>Медициналық дәрі қобдишасы</t>
  </si>
  <si>
    <t>Ұсақтағыш</t>
  </si>
  <si>
    <t>Теледидар</t>
  </si>
  <si>
    <t>Бейнеконференцбайланыс</t>
  </si>
  <si>
    <t>Суға арналған диспенсер</t>
  </si>
  <si>
    <t>Кеңсеге арналған сейф</t>
  </si>
  <si>
    <t>Шағын АТС</t>
  </si>
  <si>
    <t>ІР-телефон</t>
  </si>
  <si>
    <t>Бағдарламалық жасақтама (Acrobat PRO)</t>
  </si>
  <si>
    <t>Бағдарламалық қамтамасыз ету (Project Professional 2021)</t>
  </si>
  <si>
    <t>Бағдарламалық қамтамасыз ету ( Visio LTSC Professional 2021)</t>
  </si>
  <si>
    <t>Бағдарламалық қамтамасыз ету (WinRaR Archiver)</t>
  </si>
  <si>
    <t>Бағдарламалық жасақтама ( Microsoft Teams Essentials)</t>
  </si>
  <si>
    <t>Кеңсе техникасына арналған шығыс материалдары</t>
  </si>
  <si>
    <t>Кеңсе тауарлары</t>
  </si>
  <si>
    <t>Кеңсе керек-жарақтары</t>
  </si>
  <si>
    <t xml:space="preserve">Теледидарға арналған стоика </t>
  </si>
  <si>
    <t>Полиуретан жабыны бар парктің күртешесі</t>
  </si>
  <si>
    <t xml:space="preserve">Жылытылған жартылай комбинезон </t>
  </si>
  <si>
    <t>Жүннен жасалған балаклава</t>
  </si>
  <si>
    <t xml:space="preserve">Жұмыс етіктері </t>
  </si>
  <si>
    <t>Қорғаныш көзілдіріктер</t>
  </si>
  <si>
    <t>Акрилді қолғаптар</t>
  </si>
  <si>
    <t>Қорғаныс каскасы</t>
  </si>
  <si>
    <t>Кальсондар</t>
  </si>
  <si>
    <t>Жүнді күрте</t>
  </si>
  <si>
    <t xml:space="preserve">Қорғаныш жұмыс бәтеңкелері </t>
  </si>
  <si>
    <t xml:space="preserve">Жұмыс күртеше </t>
  </si>
  <si>
    <t xml:space="preserve">Жұмыс шалбарлары </t>
  </si>
  <si>
    <t>Қысқы, отқа төзімді костюм</t>
  </si>
  <si>
    <t>Жазғы, отқа төзімді костюм</t>
  </si>
  <si>
    <t>Ұзын жеңді поло жейде</t>
  </si>
  <si>
    <t>Әмбебап бәтеңке, күдері</t>
  </si>
  <si>
    <t xml:space="preserve">Бәтеңкелер </t>
  </si>
  <si>
    <t>Қысқы былғары қолғаптар</t>
  </si>
  <si>
    <t>Жазғы былғары қолғаптар</t>
  </si>
  <si>
    <t>Қысқа жеңді поло жейде</t>
  </si>
  <si>
    <t>Кең жиектері бар дулыға</t>
  </si>
  <si>
    <t>Сөмке</t>
  </si>
  <si>
    <t>Құлақшын қалпақ</t>
  </si>
  <si>
    <t>Бүйірлік қорғанысы бар көзілдірік</t>
  </si>
  <si>
    <t>Термо іш киім</t>
  </si>
  <si>
    <t>Дулыға астары</t>
  </si>
  <si>
    <t>Плащ, жадағай</t>
  </si>
  <si>
    <t>Қысқы жартыкомбенезон</t>
  </si>
  <si>
    <t>Ісінетін қаптаманы жеткізу</t>
  </si>
  <si>
    <t>Қаптама құбыры 30"</t>
  </si>
  <si>
    <t>Қаптама құбыры 18 5/8"</t>
  </si>
  <si>
    <t>Қаптама құбыры 13 3/8"</t>
  </si>
  <si>
    <t>Қаптама құбыры 9 7/8"</t>
  </si>
  <si>
    <t>Қаптама құбыры 7"</t>
  </si>
  <si>
    <t>Қаптама құбыры 4 1/2"</t>
  </si>
  <si>
    <t>Фонтандық арматура</t>
  </si>
  <si>
    <t>Баған басы</t>
  </si>
  <si>
    <t>Шанақтың аспасы</t>
  </si>
  <si>
    <t>Технологиялық жабдықтау</t>
  </si>
  <si>
    <t>Қаптама құбыры 4 1/2" 250м (қосымша)</t>
  </si>
  <si>
    <t>Жұмыстар</t>
  </si>
  <si>
    <t>Тұзасты Қаратон учаскесінде СГ-8 іздестіру ұңғымасын бұрғылау үшін бұрғылау алаңын, тұрғын үй лагерін және кіреберіс жолын салу бойынша жұмыстар</t>
  </si>
  <si>
    <t>Тұзасты Қаратон учаскесінде "кілтке дейін" 2 бас тоған ұңғымасын салу бойынша жұмыстар</t>
  </si>
  <si>
    <t xml:space="preserve">Барлау жұмыстарының жобасы </t>
  </si>
  <si>
    <t xml:space="preserve">Барлаудың зардаптарын жою жобасы </t>
  </si>
  <si>
    <t xml:space="preserve">Жеке техникалық жоба </t>
  </si>
  <si>
    <t xml:space="preserve">Тұзасты Қаратон учаскесі бойынша жобалық құжаттарды сүйемелдеу </t>
  </si>
  <si>
    <t xml:space="preserve">Су тарту ұңғымаларының жобасы </t>
  </si>
  <si>
    <t xml:space="preserve">Алаңдар мен кірме жолдардың жобасы </t>
  </si>
  <si>
    <t xml:space="preserve">Жерге орналастыру жобасы </t>
  </si>
  <si>
    <t xml:space="preserve">Мелиорациялық жоба </t>
  </si>
  <si>
    <t>Қызметтер</t>
  </si>
  <si>
    <t>Ұялы байланыс қызметтері</t>
  </si>
  <si>
    <t>Теміржол және әуе билеттерін, қонақүйлерді және CIP сату және брондау бойынша қызметтер</t>
  </si>
  <si>
    <t>Тамақтандыруды ұйымдастыру бойынша көрсетілетін қызметтер</t>
  </si>
  <si>
    <t>Персоналды ұсыну бойынша қызметтер (аутстаффинг)</t>
  </si>
  <si>
    <t>Кеңсені жалдау бойынша қызметтер</t>
  </si>
  <si>
    <t>30" Бағытты (су бөлетін колоннаның) бітеу бойынша қызметтер</t>
  </si>
  <si>
    <t>Салықтық есепке алу саясатын, бухгалтерлік есепке алу саясатын және салықтық тіркелімдерді әзірлеу жөніндегі қызметтер</t>
  </si>
  <si>
    <t xml:space="preserve">Аударма қызметтері  </t>
  </si>
  <si>
    <t>Хат-хабарларды жеткізу бойынша қызметтер</t>
  </si>
  <si>
    <t>Нотариалдық қызметтер</t>
  </si>
  <si>
    <t xml:space="preserve">1С техникалық сүйемелдеу </t>
  </si>
  <si>
    <t xml:space="preserve">Web-сайтты техникалық сүйемелдеу </t>
  </si>
  <si>
    <t>Персоналды оқыту бойынша көрсетілетін қызметтер/қызметкерлердің</t>
  </si>
  <si>
    <t>ӨҚ, ҚжЕҚ, ӨТМ, МЗӘД міндетті оқыту қызметі</t>
  </si>
  <si>
    <t>Полиграфиялық және имидждік өнімдерді дайындау</t>
  </si>
  <si>
    <t>БНАЖ тендерінің электрондық алаңына қолжетімділік</t>
  </si>
  <si>
    <t>"Параграф" ақпараттық-құқықтық жүйесіне жазылу бойынша қызметтер</t>
  </si>
  <si>
    <t>Контрагенттердің сенімділігін тексеру қызметі бойынша қызметтерге жазылу</t>
  </si>
  <si>
    <t>Мұнайшылар форумына қатысу</t>
  </si>
  <si>
    <t>Жеңіл кезекші автомобильді (жол талғамайтын көлікті) жалға алу бойынша қызметтер (1 бірлік)</t>
  </si>
  <si>
    <t>Жеңіл автомобильді (жол талғамайтын көлікті) жоғары қозғалыспен жалға алу бойынша қызметтер (1 бірлік)</t>
  </si>
  <si>
    <t>Жеңіл автокөлікті (жол талғамайтын көлік) жалға алу бойынша қызметтер (1 бірлік)</t>
  </si>
  <si>
    <t>Жеңіл автокөлікті жалға алу бойынша қызметтер (1 бірлік)</t>
  </si>
  <si>
    <t xml:space="preserve">Жеңіл автокөлікті жалға алу бойынша қызметтер (1 бірлік.) (кен орны үшін) </t>
  </si>
  <si>
    <t>Бұрғылау қондырғылары мен жабдықтарын тексеру бойынша қызметтер</t>
  </si>
  <si>
    <t>VAM TOP бұрандаларын кесу бойынша қызметтер</t>
  </si>
  <si>
    <t>Геомеханикалық зерттеулер бойынша қызметтер</t>
  </si>
  <si>
    <t>Дефектоскопиялық қызметтер</t>
  </si>
  <si>
    <t>Геодезиялық қызметтер</t>
  </si>
  <si>
    <t>ISO 9001:2015, ISO 14001:2015, ISO 45001:2018 халықаралық стандарттарының талаптарына сәйкес интеграцияланған менеджмент жүйесін әзірлеу және енгізу</t>
  </si>
  <si>
    <t>Санитариялық-қорғаныш аймағының негіздемесінің жобасын әзірлеу жөніндегі қызметтер</t>
  </si>
  <si>
    <t xml:space="preserve">	Жұмыс орындарын аттестаттау бойынша қызметтер</t>
  </si>
  <si>
    <t>Парниктік газдар шығарындыларын түгендеу есебін әзірлеу қызметі</t>
  </si>
  <si>
    <t>Өндірістік экологиялық бақылау нәтижелері бойынша есеп әзірлеу қызметі</t>
  </si>
  <si>
    <t>Жолдар мен алаңдарды салу жобасы бойынша авторлық қадағалау</t>
  </si>
  <si>
    <t>Техникалық қадағалау бойынша қызметтер</t>
  </si>
  <si>
    <t xml:space="preserve">Барлау жұмыстарының жобасы бойынша авторлық қадағалау </t>
  </si>
  <si>
    <t>ИТП СГ-8 жобасы бойынша авторлық қадағалау</t>
  </si>
  <si>
    <t>Жолдар мен алаңдар құрылысының жобасын түзету</t>
  </si>
  <si>
    <t>"Жолдар мен алаңдарды салу жобасы" жобалық-сметалық құжаттамасына сараптама. Түзету."</t>
  </si>
  <si>
    <t>САТЫП АЛУ ТӘСІЛІ</t>
  </si>
  <si>
    <t>САТЫП АЛУДЫ ӨТКІЗУ МЕРЗІМІ</t>
  </si>
  <si>
    <t>ӨЛШЕМ БІРЛІГІ</t>
  </si>
  <si>
    <t xml:space="preserve">САТЫП АЛУ МӘНІНІҢ КОДЫ </t>
  </si>
  <si>
    <t>201-ашық конкурс</t>
  </si>
  <si>
    <t>QAN1 - 1 тоқсан</t>
  </si>
  <si>
    <t>113 - текше метр</t>
  </si>
  <si>
    <t>0 - тауар</t>
  </si>
  <si>
    <t>203-баға ұсынысы</t>
  </si>
  <si>
    <t>QAN2 - 2 тоқсан</t>
  </si>
  <si>
    <t>168 - тонна (метрикалық)</t>
  </si>
  <si>
    <t>1 - жұмыстар</t>
  </si>
  <si>
    <t>204-бір көзден алу тәсілімен</t>
  </si>
  <si>
    <t>QAN3 - 3 тоқсан</t>
  </si>
  <si>
    <t>715 - жұп</t>
  </si>
  <si>
    <t>2 - ұлсұғы</t>
  </si>
  <si>
    <t>QAN4 - 4 тоқсан</t>
  </si>
  <si>
    <t>778 - қаптама</t>
  </si>
  <si>
    <t>SAN1 - 1 жартыжылдық</t>
  </si>
  <si>
    <t>796 - дана</t>
  </si>
  <si>
    <t>SAN2 - 2 жартыжылдық</t>
  </si>
  <si>
    <t>839 - жиынтық</t>
  </si>
  <si>
    <t>ANN24 - 2024 жыл</t>
  </si>
  <si>
    <t>5114 - бір қызмет</t>
  </si>
  <si>
    <t>1111 - бір жұмыс</t>
  </si>
  <si>
    <t>Appendix # 1
to the decision of the Management Board  
CHEKA "Karaton Operating Ltd. "
No. 2 dated" 08 " August 2024.</t>
  </si>
  <si>
    <t>Annual program for purchasing goods, works and services for 2024</t>
  </si>
  <si>
    <t>Number of the subsurface use contract</t>
  </si>
  <si>
    <t>Purchase item code</t>
  </si>
  <si>
    <t>Security code of TRU</t>
  </si>
  <si>
    <t xml:space="preserve">Name of purchases </t>
  </si>
  <si>
    <t>Unit of measurement</t>
  </si>
  <si>
    <t>Planned purchase volume in physical terms</t>
  </si>
  <si>
    <t>Planned purchase amount excluding VAT, thousand tenge</t>
  </si>
  <si>
    <t>Purchase method</t>
  </si>
  <si>
    <t>Purchase deadline</t>
  </si>
  <si>
    <t>Products</t>
  </si>
  <si>
    <t>5238-UVS-SP</t>
  </si>
  <si>
    <t>Purchase of New Year's gifts</t>
  </si>
  <si>
    <t>First aid kit</t>
  </si>
  <si>
    <t xml:space="preserve">Screen </t>
  </si>
  <si>
    <t>Shredder</t>
  </si>
  <si>
    <t>TV</t>
  </si>
  <si>
    <t>Video conferencing</t>
  </si>
  <si>
    <t>Coffee machine</t>
  </si>
  <si>
    <t>Water Dispenser</t>
  </si>
  <si>
    <t>Safe deposit box for the office</t>
  </si>
  <si>
    <t>PBX system</t>
  </si>
  <si>
    <t>IP phone number</t>
  </si>
  <si>
    <t>Software (Acrobat PRO)</t>
  </si>
  <si>
    <t>Software (Project Professional 2021)</t>
  </si>
  <si>
    <t>Software ( Visio LTSC Professional 2021)</t>
  </si>
  <si>
    <t>Software (WinRAR Archiver)</t>
  </si>
  <si>
    <t>Software ( Microsoft Teams Essentials)</t>
  </si>
  <si>
    <t>Office equipment supplies</t>
  </si>
  <si>
    <t>Office supplies</t>
  </si>
  <si>
    <t xml:space="preserve">Stoika for TV </t>
  </si>
  <si>
    <t>Parka jacket with polyurethane coating</t>
  </si>
  <si>
    <t xml:space="preserve">Insulated bib overalls </t>
  </si>
  <si>
    <t>Fleece balaclava</t>
  </si>
  <si>
    <t xml:space="preserve">Work boots </t>
  </si>
  <si>
    <t>Safety glasses</t>
  </si>
  <si>
    <t>Acrylic Gloves</t>
  </si>
  <si>
    <t>Safety helmet</t>
  </si>
  <si>
    <t>Long johns</t>
  </si>
  <si>
    <t>Fleece jacket</t>
  </si>
  <si>
    <t xml:space="preserve">Safety work boots </t>
  </si>
  <si>
    <t xml:space="preserve">Working jacket </t>
  </si>
  <si>
    <t xml:space="preserve">Work trousers </t>
  </si>
  <si>
    <t>Winter suit, fireproof</t>
  </si>
  <si>
    <t>Summer suit, fireproof</t>
  </si>
  <si>
    <t>Long-sleeved Polo Shirt</t>
  </si>
  <si>
    <t>Universal boots, suede</t>
  </si>
  <si>
    <t xml:space="preserve">Boots </t>
  </si>
  <si>
    <t>Winter leather gloves</t>
  </si>
  <si>
    <t>Summer leather gloves</t>
  </si>
  <si>
    <t>Short-sleeved Polo Shirt</t>
  </si>
  <si>
    <t>Wide-brimmed helmet</t>
  </si>
  <si>
    <t>Bag</t>
  </si>
  <si>
    <t>Hat with earflaps</t>
  </si>
  <si>
    <t>Glasses with side protection</t>
  </si>
  <si>
    <t>Thermal underwear</t>
  </si>
  <si>
    <t>Liner</t>
  </si>
  <si>
    <t>Raincoat raincoat</t>
  </si>
  <si>
    <t>Semi-combined winter season</t>
  </si>
  <si>
    <t>Swell Packer delivery</t>
  </si>
  <si>
    <t>30 " Casing pipe</t>
  </si>
  <si>
    <t>Casing pipe 18 5/8"</t>
  </si>
  <si>
    <t>Casing pipe 13 3/8"</t>
  </si>
  <si>
    <t>Casing pipe 9 7/8"</t>
  </si>
  <si>
    <t>Casing pipe 7"</t>
  </si>
  <si>
    <t>4 1/2"Casing pipe</t>
  </si>
  <si>
    <t>TUBING 3 1/2"</t>
  </si>
  <si>
    <t>Fountain fittings</t>
  </si>
  <si>
    <t>Column head</t>
  </si>
  <si>
    <t>Shank Suspension</t>
  </si>
  <si>
    <t>Technological equipment</t>
  </si>
  <si>
    <t>Casing pipe 4 1/2 " 250m (optional)</t>
  </si>
  <si>
    <t>Works</t>
  </si>
  <si>
    <t>Construction of a drilling site, a housing camp and an access road for drilling the SG-8 exploration well at the Karaton Podsolevoy site</t>
  </si>
  <si>
    <t>Construction of 2 water intake wells on the Karaton Podsolevoy site "turnkey"</t>
  </si>
  <si>
    <t xml:space="preserve">Exploration project </t>
  </si>
  <si>
    <t xml:space="preserve">Exploration mitigation project </t>
  </si>
  <si>
    <t xml:space="preserve">Individual technical project </t>
  </si>
  <si>
    <t xml:space="preserve">Support of project documents for the Karaton Podsolevoy site </t>
  </si>
  <si>
    <t xml:space="preserve">Water intake well project </t>
  </si>
  <si>
    <t xml:space="preserve">Project of the site and access roads </t>
  </si>
  <si>
    <t xml:space="preserve">Land management project </t>
  </si>
  <si>
    <t xml:space="preserve">Reclamation project </t>
  </si>
  <si>
    <t>Services</t>
  </si>
  <si>
    <t>Mobile communication services</t>
  </si>
  <si>
    <t>Services for the sale and booking of railway and air travel tickets, hotels and CIP</t>
  </si>
  <si>
    <t>Catering services</t>
  </si>
  <si>
    <t>Personnel provision services (outstaffing)</t>
  </si>
  <si>
    <t>Office rental services</t>
  </si>
  <si>
    <t>Services for clogging 30 " directions (water separation column)</t>
  </si>
  <si>
    <t>Services for the development of tax accounting policies, accounting policies and tax registers</t>
  </si>
  <si>
    <t xml:space="preserve">Translation services  </t>
  </si>
  <si>
    <t>Mail delivery services</t>
  </si>
  <si>
    <t>Notary services</t>
  </si>
  <si>
    <t xml:space="preserve">Technical support for 1C </t>
  </si>
  <si>
    <t xml:space="preserve">Technical support of the website </t>
  </si>
  <si>
    <t>Staff training services/employees</t>
  </si>
  <si>
    <t>Service for compulsory training of PB, BiOT, PTM, GNVP</t>
  </si>
  <si>
    <t>Production of printing and image products</t>
  </si>
  <si>
    <t>Access to the ETS tender electronic platform</t>
  </si>
  <si>
    <t>Services for setting up the information and legal system "Paragraph"</t>
  </si>
  <si>
    <t>Subscription to the counterparty trustworthiness verification service</t>
  </si>
  <si>
    <t>Participation in the forum of oil workers</t>
  </si>
  <si>
    <t>Passenger duty car rental services (off-road vehicle) (1 week)</t>
  </si>
  <si>
    <t>Services for renting a passenger car (SUV) with high cross-country traffic (1 week)</t>
  </si>
  <si>
    <t>Car rental services (SUV) (1 week)</t>
  </si>
  <si>
    <t>Passenger car rental services (1 week)</t>
  </si>
  <si>
    <t xml:space="preserve">Passenger car rental services (1 week) (for the field) </t>
  </si>
  <si>
    <t>Drilling rig and equipment inspection services</t>
  </si>
  <si>
    <t>VAM TOP Thread Cutting Services</t>
  </si>
  <si>
    <t>Geomechanical research services</t>
  </si>
  <si>
    <t>Flaw detection services</t>
  </si>
  <si>
    <t>Geodetic services</t>
  </si>
  <si>
    <t>Development and implementation of an integrated management system in accordance with the requirements of international standards ISO 9001: 2015, ISO 14001: 2015, ISO 45001: 2018</t>
  </si>
  <si>
    <t>Services related to the development of a draft justification of a sanitary protection zone</t>
  </si>
  <si>
    <t xml:space="preserve">	Workplace certification services</t>
  </si>
  <si>
    <t>Service for developing a greenhouse gas emissions inventory report</t>
  </si>
  <si>
    <t>Service for developing a report on the results of industrial environmental control</t>
  </si>
  <si>
    <t>Author's supervision of road and site construction projects</t>
  </si>
  <si>
    <t>Technical supervision services</t>
  </si>
  <si>
    <t xml:space="preserve">Author's supervision of the exploration project </t>
  </si>
  <si>
    <t>Author's supervision of the SG-8 ITP project</t>
  </si>
  <si>
    <t>Adjustment of the road and site construction project</t>
  </si>
  <si>
    <t>Expert review of POI k " Road and site construction project. Correction."</t>
  </si>
  <si>
    <t>PURCHASE METHOD</t>
  </si>
  <si>
    <t>PURCHASE DEADLINE</t>
  </si>
  <si>
    <t>unit of measurement</t>
  </si>
  <si>
    <t xml:space="preserve">PURCHASE ITEM CODE </t>
  </si>
  <si>
    <t>201-open competition</t>
  </si>
  <si>
    <t>QAN1-1st quarter</t>
  </si>
  <si>
    <t>113-cubic meter</t>
  </si>
  <si>
    <t>0 - product</t>
  </si>
  <si>
    <t>203-price offer</t>
  </si>
  <si>
    <t>QAN2-2nd quarter</t>
  </si>
  <si>
    <t>168-ton (metric)</t>
  </si>
  <si>
    <t>1-works</t>
  </si>
  <si>
    <t>204-from a single source</t>
  </si>
  <si>
    <t>QAN3-3rd quarter</t>
  </si>
  <si>
    <t>715-pair</t>
  </si>
  <si>
    <t>2-ulsugi</t>
  </si>
  <si>
    <t>QAN4-4th quarter</t>
  </si>
  <si>
    <t>778-packaging</t>
  </si>
  <si>
    <t>SAN1 - 1 half year</t>
  </si>
  <si>
    <t>796-piece</t>
  </si>
  <si>
    <t>SAN2 - 2 half year</t>
  </si>
  <si>
    <t>839-set</t>
  </si>
  <si>
    <t>ANN24-2024</t>
  </si>
  <si>
    <t>5114 - one service</t>
  </si>
  <si>
    <t>1111-one job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</si>
</sst>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\ * #,##0&quot;    &quot;;\-* #,##0&quot;    &quot;;\ * \-#&quot;    &quot;;\ @\ "/>
    <numFmt numFmtId="165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4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11111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15" fillId="0" borderId="0"/>
    <xf numFmtId="0" fontId="18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3" fontId="2" fillId="0" borderId="0" xfId="1" applyBorder="1" applyAlignment="1" applyProtection="1">
      <alignment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 applyProtection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64" fontId="5" fillId="0" borderId="1" xfId="1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top"/>
    </xf>
    <xf numFmtId="43" fontId="5" fillId="0" borderId="1" xfId="1" applyFont="1" applyBorder="1" applyAlignment="1" applyProtection="1">
      <alignment horizontal="right" vertical="top" wrapText="1"/>
    </xf>
    <xf numFmtId="0" fontId="8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right" vertical="center"/>
    </xf>
    <xf numFmtId="43" fontId="9" fillId="0" borderId="1" xfId="1" applyFont="1" applyBorder="1" applyAlignment="1" applyProtection="1">
      <alignment horizontal="right" vertical="top" wrapText="1"/>
    </xf>
    <xf numFmtId="1" fontId="9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0" fontId="5" fillId="0" borderId="1" xfId="0" applyFont="1" applyBorder="1" applyAlignment="1">
      <alignment horizontal="right" vertical="center" wrapText="1"/>
    </xf>
    <xf numFmtId="4" fontId="11" fillId="0" borderId="1" xfId="2" applyNumberFormat="1" applyFont="1" applyFill="1" applyBorder="1" applyAlignment="1">
      <alignment horizontal="right" vertical="center" wrapText="1"/>
    </xf>
    <xf numFmtId="3" fontId="13" fillId="0" borderId="0" xfId="3" applyNumberFormat="1" applyFont="1"/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6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6" fillId="0" borderId="0" xfId="4" applyNumberFormat="1" applyFont="1" applyAlignment="1">
      <alignment horizontal="center" vertical="top" wrapText="1"/>
    </xf>
    <xf numFmtId="0" fontId="17" fillId="0" borderId="0" xfId="4" applyFont="1"/>
    <xf numFmtId="0" fontId="16" fillId="0" borderId="0" xfId="4" applyFont="1"/>
    <xf numFmtId="0" fontId="15" fillId="0" borderId="0" xfId="4"/>
    <xf numFmtId="4" fontId="16" fillId="0" borderId="0" xfId="4" applyNumberFormat="1" applyFont="1" applyAlignment="1">
      <alignment horizontal="left"/>
    </xf>
    <xf numFmtId="4" fontId="19" fillId="0" borderId="0" xfId="4" applyNumberFormat="1" applyFont="1" applyAlignment="1">
      <alignment horizontal="center"/>
    </xf>
    <xf numFmtId="0" fontId="16" fillId="0" borderId="0" xfId="5" applyFont="1" applyAlignment="1">
      <alignment horizontal="left" vertical="center" wrapText="1"/>
    </xf>
    <xf numFmtId="0" fontId="16" fillId="0" borderId="0" xfId="4" applyFont="1" applyAlignment="1">
      <alignment horizontal="center" vertical="center" wrapText="1"/>
    </xf>
    <xf numFmtId="0" fontId="16" fillId="0" borderId="0" xfId="4" applyFont="1"/>
    <xf numFmtId="0" fontId="15" fillId="0" borderId="0" xfId="4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</cellXfs>
  <cellStyles count="6">
    <cellStyle name="Обычный" xfId="0" builtinId="0"/>
    <cellStyle name="Обычный 6" xfId="3" xr:uid="{CCD06CA3-6A51-4899-BECC-E1113909BA8D}"/>
    <cellStyle name="Обычный 7" xfId="4" xr:uid="{53F02D5C-3BF1-4A51-8081-2C31030CBDC7}"/>
    <cellStyle name="Обычный_Лист1" xfId="5" xr:uid="{E29B03D3-582B-4003-83E5-57863FCEA5A3}"/>
    <cellStyle name="Финансовый" xfId="1" builtinId="3"/>
    <cellStyle name="Финансовый 20" xfId="2" xr:uid="{68618678-EF62-40EF-85E3-84A4FD65F7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rik\Desktop\&#1043;&#1055;&#1047;%202024\&#1050;&#1086;&#1087;&#1080;&#1103;%20&#1043;&#1055;&#1047;%20(&#1040;&#1081;&#1075;&#1091;&#1083;&#1100;).xlsx" TargetMode="External"/><Relationship Id="rId1" Type="http://schemas.openxmlformats.org/officeDocument/2006/relationships/externalLinkPath" Target="&#1050;&#1086;&#1087;&#1080;&#1103;%20&#1043;&#1055;&#1047;%20(&#1040;&#1081;&#1075;&#1091;&#1083;&#110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усс версия"/>
      <sheetName val="ГРПБ без НДС_12.06."/>
      <sheetName val="2024 на отправку без примечаний"/>
      <sheetName val="Адм_без НДС_25.06."/>
      <sheetName val="авто"/>
      <sheetName val="Обуч"/>
      <sheetName val="Охр.труда"/>
      <sheetName val="КВЛ"/>
      <sheetName val="каз версия"/>
      <sheetName val="англ версия"/>
    </sheetNames>
    <sheetDataSet>
      <sheetData sheetId="0"/>
      <sheetData sheetId="1">
        <row r="11">
          <cell r="I11">
            <v>20039.423999999999</v>
          </cell>
        </row>
        <row r="12">
          <cell r="I12">
            <v>2365.0410000000002</v>
          </cell>
        </row>
        <row r="13">
          <cell r="I13">
            <v>7420.6</v>
          </cell>
        </row>
        <row r="14">
          <cell r="I14">
            <v>5178.5714107142849</v>
          </cell>
        </row>
        <row r="23">
          <cell r="I23">
            <v>20223.64</v>
          </cell>
        </row>
        <row r="24">
          <cell r="I24">
            <v>450.80999999999995</v>
          </cell>
        </row>
        <row r="43">
          <cell r="I43">
            <v>2499.9999999999995</v>
          </cell>
        </row>
        <row r="44">
          <cell r="I44">
            <v>2000</v>
          </cell>
        </row>
        <row r="45">
          <cell r="I45">
            <v>20436.989999999998</v>
          </cell>
        </row>
        <row r="86">
          <cell r="I86">
            <v>635030.0340000001</v>
          </cell>
        </row>
        <row r="87">
          <cell r="I87">
            <v>470000</v>
          </cell>
        </row>
        <row r="88">
          <cell r="I88">
            <v>28000</v>
          </cell>
        </row>
        <row r="89">
          <cell r="I89">
            <v>43274.197</v>
          </cell>
        </row>
        <row r="90">
          <cell r="I90">
            <v>50000</v>
          </cell>
        </row>
        <row r="92">
          <cell r="I92">
            <v>40960</v>
          </cell>
        </row>
        <row r="93">
          <cell r="I93">
            <v>1212.5999999999999</v>
          </cell>
        </row>
        <row r="102">
          <cell r="I102">
            <v>1643.4839999999999</v>
          </cell>
        </row>
      </sheetData>
      <sheetData sheetId="2">
        <row r="39">
          <cell r="C39">
            <v>35889200</v>
          </cell>
        </row>
      </sheetData>
      <sheetData sheetId="3">
        <row r="33">
          <cell r="K33">
            <v>361.71069999999997</v>
          </cell>
        </row>
        <row r="37">
          <cell r="K37">
            <v>15620.000000000002</v>
          </cell>
        </row>
        <row r="38">
          <cell r="K38">
            <v>11933.071428571428</v>
          </cell>
        </row>
        <row r="39">
          <cell r="K39">
            <v>600</v>
          </cell>
        </row>
        <row r="42">
          <cell r="K42">
            <v>988.4</v>
          </cell>
        </row>
        <row r="43">
          <cell r="K43">
            <v>126</v>
          </cell>
        </row>
        <row r="45">
          <cell r="K45">
            <v>4497.348</v>
          </cell>
        </row>
        <row r="56">
          <cell r="K56">
            <v>4601.5</v>
          </cell>
        </row>
        <row r="57">
          <cell r="K57">
            <v>4000</v>
          </cell>
        </row>
        <row r="58">
          <cell r="K58">
            <v>4000</v>
          </cell>
        </row>
        <row r="59">
          <cell r="K59">
            <v>49916.858397530865</v>
          </cell>
        </row>
        <row r="61">
          <cell r="K61">
            <v>55626.132738095228</v>
          </cell>
        </row>
        <row r="63">
          <cell r="K63">
            <v>1339.2857142857142</v>
          </cell>
        </row>
        <row r="64">
          <cell r="K64">
            <v>858</v>
          </cell>
        </row>
        <row r="68">
          <cell r="K68">
            <v>1603.2815157142857</v>
          </cell>
        </row>
        <row r="69">
          <cell r="K69">
            <v>4450.3013599999995</v>
          </cell>
        </row>
        <row r="70">
          <cell r="K70">
            <v>4777.3559999999998</v>
          </cell>
        </row>
        <row r="74">
          <cell r="K74">
            <v>228</v>
          </cell>
        </row>
        <row r="75">
          <cell r="K75">
            <v>2477.8388571428568</v>
          </cell>
        </row>
        <row r="77">
          <cell r="K77">
            <v>2413.6</v>
          </cell>
        </row>
        <row r="80">
          <cell r="K80">
            <v>15000</v>
          </cell>
        </row>
        <row r="81">
          <cell r="K81">
            <v>1814.1</v>
          </cell>
        </row>
        <row r="82">
          <cell r="K82">
            <v>712.5</v>
          </cell>
        </row>
        <row r="89">
          <cell r="K89">
            <v>357.14285714285711</v>
          </cell>
        </row>
        <row r="93">
          <cell r="K93">
            <v>797.47199999999998</v>
          </cell>
        </row>
        <row r="97">
          <cell r="K97">
            <v>476</v>
          </cell>
        </row>
        <row r="98">
          <cell r="K98">
            <v>9500</v>
          </cell>
        </row>
      </sheetData>
      <sheetData sheetId="4">
        <row r="6">
          <cell r="L6">
            <v>21600</v>
          </cell>
        </row>
        <row r="7">
          <cell r="L7">
            <v>19200</v>
          </cell>
        </row>
      </sheetData>
      <sheetData sheetId="5">
        <row r="30">
          <cell r="I30">
            <v>3538000</v>
          </cell>
        </row>
      </sheetData>
      <sheetData sheetId="6">
        <row r="6">
          <cell r="R6">
            <v>100</v>
          </cell>
        </row>
        <row r="16">
          <cell r="C16">
            <v>1</v>
          </cell>
          <cell r="D16">
            <v>39507.14</v>
          </cell>
        </row>
        <row r="17">
          <cell r="C17">
            <v>1</v>
          </cell>
          <cell r="D17">
            <v>34991.96</v>
          </cell>
        </row>
        <row r="18">
          <cell r="C18">
            <v>1</v>
          </cell>
          <cell r="D18">
            <v>3400</v>
          </cell>
        </row>
        <row r="19">
          <cell r="C19">
            <v>1</v>
          </cell>
          <cell r="D19">
            <v>39133.040000000001</v>
          </cell>
        </row>
        <row r="20">
          <cell r="C20">
            <v>1</v>
          </cell>
          <cell r="D20">
            <v>6198.21</v>
          </cell>
        </row>
        <row r="21">
          <cell r="C21">
            <v>1</v>
          </cell>
          <cell r="D21">
            <v>3392.86</v>
          </cell>
        </row>
        <row r="22">
          <cell r="C22">
            <v>1</v>
          </cell>
          <cell r="D22">
            <v>5939.29</v>
          </cell>
        </row>
        <row r="23">
          <cell r="C23">
            <v>1</v>
          </cell>
          <cell r="D23">
            <v>4885.71</v>
          </cell>
        </row>
        <row r="24">
          <cell r="C24">
            <v>1</v>
          </cell>
          <cell r="D24">
            <v>5157.1400000000003</v>
          </cell>
        </row>
        <row r="25">
          <cell r="C25">
            <v>1</v>
          </cell>
          <cell r="D25">
            <v>15660.71</v>
          </cell>
        </row>
        <row r="28">
          <cell r="C28">
            <v>2</v>
          </cell>
          <cell r="D28">
            <v>19808</v>
          </cell>
        </row>
        <row r="29">
          <cell r="C29">
            <v>6</v>
          </cell>
          <cell r="D29">
            <v>17698</v>
          </cell>
        </row>
        <row r="30">
          <cell r="C30">
            <v>6</v>
          </cell>
          <cell r="D30">
            <v>17161</v>
          </cell>
        </row>
        <row r="33">
          <cell r="C33">
            <v>4</v>
          </cell>
          <cell r="D33">
            <v>17698</v>
          </cell>
        </row>
        <row r="34">
          <cell r="C34">
            <v>4</v>
          </cell>
          <cell r="D34">
            <v>17161</v>
          </cell>
        </row>
        <row r="37">
          <cell r="C37">
            <v>14</v>
          </cell>
          <cell r="D37">
            <v>58000</v>
          </cell>
        </row>
        <row r="38">
          <cell r="C38">
            <v>15</v>
          </cell>
          <cell r="D38">
            <v>45000</v>
          </cell>
        </row>
        <row r="39">
          <cell r="C39">
            <v>14</v>
          </cell>
          <cell r="D39">
            <v>6500</v>
          </cell>
        </row>
        <row r="40">
          <cell r="C40">
            <v>15</v>
          </cell>
          <cell r="D40">
            <v>17000</v>
          </cell>
        </row>
        <row r="41">
          <cell r="C41">
            <v>14</v>
          </cell>
          <cell r="D41">
            <v>25000</v>
          </cell>
        </row>
        <row r="42">
          <cell r="C42">
            <v>14</v>
          </cell>
          <cell r="D42">
            <v>3500</v>
          </cell>
        </row>
        <row r="43">
          <cell r="C43">
            <v>15</v>
          </cell>
          <cell r="D43">
            <v>2500</v>
          </cell>
        </row>
        <row r="44">
          <cell r="C44">
            <v>15</v>
          </cell>
          <cell r="D44">
            <v>5100</v>
          </cell>
        </row>
        <row r="45">
          <cell r="C45">
            <v>14</v>
          </cell>
          <cell r="D45">
            <v>9000</v>
          </cell>
        </row>
        <row r="46">
          <cell r="C46">
            <v>15</v>
          </cell>
          <cell r="D46">
            <v>16000</v>
          </cell>
        </row>
        <row r="47">
          <cell r="C47">
            <v>15</v>
          </cell>
          <cell r="D47">
            <v>6000</v>
          </cell>
        </row>
        <row r="48">
          <cell r="C48">
            <v>14</v>
          </cell>
          <cell r="D48">
            <v>2500</v>
          </cell>
        </row>
        <row r="49">
          <cell r="C49">
            <v>14</v>
          </cell>
          <cell r="D49">
            <v>18000</v>
          </cell>
        </row>
        <row r="50">
          <cell r="C50">
            <v>14</v>
          </cell>
          <cell r="D50">
            <v>2000</v>
          </cell>
        </row>
        <row r="51">
          <cell r="C51">
            <v>15</v>
          </cell>
          <cell r="D51">
            <v>7500</v>
          </cell>
        </row>
        <row r="54">
          <cell r="C54">
            <v>14</v>
          </cell>
          <cell r="D54">
            <v>98200</v>
          </cell>
        </row>
      </sheetData>
      <sheetData sheetId="7">
        <row r="8">
          <cell r="B8" t="str">
            <v>Ноутбук</v>
          </cell>
          <cell r="X8">
            <v>2456.9315999999999</v>
          </cell>
          <cell r="Y8">
            <v>4</v>
          </cell>
        </row>
        <row r="12">
          <cell r="X12">
            <v>250.5</v>
          </cell>
          <cell r="Y12">
            <v>3</v>
          </cell>
        </row>
        <row r="13">
          <cell r="X13">
            <v>355.00799999999998</v>
          </cell>
          <cell r="Y13">
            <v>5</v>
          </cell>
        </row>
        <row r="14">
          <cell r="X14">
            <v>1195</v>
          </cell>
        </row>
        <row r="15">
          <cell r="X15">
            <v>341.95535999999998</v>
          </cell>
          <cell r="Y15">
            <v>1</v>
          </cell>
        </row>
        <row r="16">
          <cell r="X16">
            <v>229.01786000000001</v>
          </cell>
        </row>
        <row r="17">
          <cell r="X17">
            <v>935.81299999999999</v>
          </cell>
        </row>
        <row r="18">
          <cell r="B18" t="str">
            <v>видео-конференц связь</v>
          </cell>
          <cell r="X18">
            <v>152</v>
          </cell>
          <cell r="Y18">
            <v>1</v>
          </cell>
        </row>
        <row r="19">
          <cell r="B19" t="str">
            <v>видео-конференц связь</v>
          </cell>
          <cell r="X19">
            <v>151.69999999999999</v>
          </cell>
          <cell r="Y19">
            <v>1</v>
          </cell>
        </row>
        <row r="20">
          <cell r="B20" t="str">
            <v>видео-конференц связь</v>
          </cell>
          <cell r="X20">
            <v>97.768000000000001</v>
          </cell>
          <cell r="Y20">
            <v>1</v>
          </cell>
        </row>
        <row r="21">
          <cell r="X21">
            <v>27.669640000000001</v>
          </cell>
          <cell r="Y21">
            <v>1</v>
          </cell>
        </row>
        <row r="24">
          <cell r="X24">
            <v>135</v>
          </cell>
          <cell r="Y24">
            <v>1</v>
          </cell>
        </row>
        <row r="25">
          <cell r="X25">
            <v>222</v>
          </cell>
          <cell r="Y25">
            <v>3</v>
          </cell>
        </row>
        <row r="29">
          <cell r="X29">
            <v>500</v>
          </cell>
          <cell r="Y29">
            <v>2</v>
          </cell>
        </row>
        <row r="31">
          <cell r="X31">
            <v>2633.058</v>
          </cell>
        </row>
        <row r="32">
          <cell r="X32">
            <v>1452.4859999999999</v>
          </cell>
        </row>
        <row r="33">
          <cell r="X33">
            <v>120.684</v>
          </cell>
        </row>
        <row r="34">
          <cell r="X34">
            <v>504.97</v>
          </cell>
        </row>
        <row r="35">
          <cell r="X35">
            <v>78.668000000000006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view="pageBreakPreview" zoomScale="60" zoomScaleNormal="100" workbookViewId="0">
      <selection activeCell="D11" sqref="D11:E11"/>
    </sheetView>
  </sheetViews>
  <sheetFormatPr defaultRowHeight="15" x14ac:dyDescent="0.25"/>
  <cols>
    <col min="1" max="1" width="19.85546875" customWidth="1"/>
    <col min="2" max="2" width="16" customWidth="1"/>
    <col min="3" max="3" width="21.28515625" customWidth="1"/>
    <col min="4" max="4" width="16.28515625" customWidth="1"/>
    <col min="5" max="5" width="20.28515625" customWidth="1"/>
    <col min="7" max="7" width="12.5703125" customWidth="1"/>
    <col min="8" max="8" width="14.85546875" customWidth="1"/>
  </cols>
  <sheetData>
    <row r="1" spans="1:12" ht="98.25" customHeight="1" x14ac:dyDescent="0.25">
      <c r="A1" s="1"/>
      <c r="B1" s="1"/>
      <c r="C1" s="1"/>
      <c r="F1" s="2"/>
      <c r="G1" s="45" t="s">
        <v>0</v>
      </c>
      <c r="H1" s="45"/>
      <c r="I1" s="45"/>
      <c r="J1" s="45"/>
      <c r="K1" s="3"/>
      <c r="L1" s="1"/>
    </row>
    <row r="2" spans="1:12" x14ac:dyDescent="0.25">
      <c r="A2" s="1"/>
      <c r="B2" s="1"/>
      <c r="C2" s="1"/>
      <c r="F2" s="2"/>
      <c r="G2" s="2"/>
      <c r="H2" s="4"/>
      <c r="I2" s="5"/>
      <c r="J2" s="5"/>
      <c r="K2" s="6"/>
      <c r="L2" s="1"/>
    </row>
    <row r="3" spans="1:12" ht="15.75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7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8"/>
      <c r="L4" s="1"/>
    </row>
    <row r="5" spans="1:12" ht="63.75" x14ac:dyDescent="0.25">
      <c r="A5" s="9" t="s">
        <v>2</v>
      </c>
      <c r="B5" s="9" t="s">
        <v>3</v>
      </c>
      <c r="C5" s="9" t="s">
        <v>4</v>
      </c>
      <c r="D5" s="47" t="s">
        <v>5</v>
      </c>
      <c r="E5" s="47"/>
      <c r="F5" s="9" t="s">
        <v>6</v>
      </c>
      <c r="G5" s="9" t="s">
        <v>7</v>
      </c>
      <c r="H5" s="10" t="s">
        <v>8</v>
      </c>
      <c r="I5" s="9" t="s">
        <v>9</v>
      </c>
      <c r="J5" s="9" t="s">
        <v>10</v>
      </c>
      <c r="K5" s="11"/>
      <c r="L5" s="1"/>
    </row>
    <row r="6" spans="1:12" x14ac:dyDescent="0.25">
      <c r="A6" s="9">
        <v>1</v>
      </c>
      <c r="B6" s="9">
        <v>2</v>
      </c>
      <c r="C6" s="9">
        <v>3</v>
      </c>
      <c r="D6" s="48">
        <v>4</v>
      </c>
      <c r="E6" s="48"/>
      <c r="F6" s="9">
        <v>5</v>
      </c>
      <c r="G6" s="9">
        <v>6</v>
      </c>
      <c r="H6" s="12">
        <v>7</v>
      </c>
      <c r="I6" s="9">
        <v>8</v>
      </c>
      <c r="J6" s="9">
        <v>9</v>
      </c>
      <c r="K6" s="11"/>
      <c r="L6" s="1"/>
    </row>
    <row r="7" spans="1:12" x14ac:dyDescent="0.25">
      <c r="A7" s="44" t="s">
        <v>11</v>
      </c>
      <c r="B7" s="44"/>
      <c r="C7" s="44"/>
      <c r="D7" s="44"/>
      <c r="E7" s="44"/>
      <c r="F7" s="44"/>
      <c r="G7" s="44"/>
      <c r="H7" s="44"/>
      <c r="I7" s="44"/>
      <c r="J7" s="44"/>
      <c r="K7" s="11"/>
      <c r="L7" s="1"/>
    </row>
    <row r="8" spans="1:12" x14ac:dyDescent="0.25">
      <c r="A8" s="9" t="s">
        <v>12</v>
      </c>
      <c r="B8" s="13">
        <v>0</v>
      </c>
      <c r="C8" s="9" t="s">
        <v>13</v>
      </c>
      <c r="D8" s="43" t="s">
        <v>14</v>
      </c>
      <c r="E8" s="43"/>
      <c r="F8" s="14">
        <v>778</v>
      </c>
      <c r="G8" s="15">
        <v>72</v>
      </c>
      <c r="H8" s="16">
        <f>'[1]Адм_без НДС_25.06.'!K93</f>
        <v>797.47199999999998</v>
      </c>
      <c r="I8" s="15">
        <v>204</v>
      </c>
      <c r="J8" s="15" t="s">
        <v>15</v>
      </c>
      <c r="K8" s="11"/>
      <c r="L8" s="1"/>
    </row>
    <row r="9" spans="1:12" x14ac:dyDescent="0.25">
      <c r="A9" s="9" t="s">
        <v>12</v>
      </c>
      <c r="B9" s="13">
        <v>0</v>
      </c>
      <c r="C9" s="9" t="s">
        <v>16</v>
      </c>
      <c r="D9" s="41" t="s">
        <v>17</v>
      </c>
      <c r="E9" s="42"/>
      <c r="F9" s="17">
        <v>796</v>
      </c>
      <c r="G9" s="15">
        <v>20</v>
      </c>
      <c r="H9" s="16">
        <f>[1]Охр.труда!R6</f>
        <v>100</v>
      </c>
      <c r="I9" s="15">
        <v>204</v>
      </c>
      <c r="J9" s="15" t="s">
        <v>15</v>
      </c>
      <c r="K9" s="11"/>
      <c r="L9" s="1"/>
    </row>
    <row r="10" spans="1:12" x14ac:dyDescent="0.25">
      <c r="A10" s="9" t="s">
        <v>12</v>
      </c>
      <c r="B10" s="13">
        <v>0</v>
      </c>
      <c r="C10" s="9" t="s">
        <v>18</v>
      </c>
      <c r="D10" s="43" t="str">
        <f>[1]КВЛ!B8</f>
        <v>Ноутбук</v>
      </c>
      <c r="E10" s="43"/>
      <c r="F10" s="17">
        <v>796</v>
      </c>
      <c r="G10" s="18">
        <f>[1]КВЛ!Y8</f>
        <v>4</v>
      </c>
      <c r="H10" s="19">
        <f>[1]КВЛ!X8</f>
        <v>2456.9315999999999</v>
      </c>
      <c r="I10" s="15">
        <v>203</v>
      </c>
      <c r="J10" s="15" t="s">
        <v>15</v>
      </c>
      <c r="K10" s="11"/>
      <c r="L10" s="1"/>
    </row>
    <row r="11" spans="1:12" x14ac:dyDescent="0.25">
      <c r="A11" s="9" t="s">
        <v>12</v>
      </c>
      <c r="B11" s="13">
        <v>0</v>
      </c>
      <c r="C11" s="9" t="s">
        <v>18</v>
      </c>
      <c r="D11" s="43" t="s">
        <v>19</v>
      </c>
      <c r="E11" s="43"/>
      <c r="F11" s="17">
        <v>796</v>
      </c>
      <c r="G11" s="20">
        <f>[1]КВЛ!Y13</f>
        <v>5</v>
      </c>
      <c r="H11" s="16">
        <f>[1]КВЛ!X13</f>
        <v>355.00799999999998</v>
      </c>
      <c r="I11" s="15">
        <v>202</v>
      </c>
      <c r="J11" s="15" t="s">
        <v>15</v>
      </c>
      <c r="K11" s="11"/>
      <c r="L11" s="1"/>
    </row>
    <row r="12" spans="1:12" x14ac:dyDescent="0.25">
      <c r="A12" s="9" t="s">
        <v>12</v>
      </c>
      <c r="B12" s="13">
        <v>0</v>
      </c>
      <c r="C12" s="9" t="s">
        <v>20</v>
      </c>
      <c r="D12" s="43" t="s">
        <v>21</v>
      </c>
      <c r="E12" s="43"/>
      <c r="F12" s="17">
        <v>796</v>
      </c>
      <c r="G12" s="18">
        <f>[1]КВЛ!Y12</f>
        <v>3</v>
      </c>
      <c r="H12" s="19">
        <f>[1]КВЛ!X12</f>
        <v>250.5</v>
      </c>
      <c r="I12" s="15">
        <v>203</v>
      </c>
      <c r="J12" s="15" t="s">
        <v>15</v>
      </c>
      <c r="K12" s="11"/>
      <c r="L12" s="1"/>
    </row>
    <row r="13" spans="1:12" x14ac:dyDescent="0.25">
      <c r="A13" s="9" t="s">
        <v>12</v>
      </c>
      <c r="B13" s="13">
        <v>0</v>
      </c>
      <c r="C13" s="9" t="s">
        <v>22</v>
      </c>
      <c r="D13" s="41" t="s">
        <v>23</v>
      </c>
      <c r="E13" s="42"/>
      <c r="F13" s="17">
        <v>796</v>
      </c>
      <c r="G13" s="21">
        <v>1</v>
      </c>
      <c r="H13" s="19">
        <f>[1]КВЛ!X14</f>
        <v>1195</v>
      </c>
      <c r="I13" s="15">
        <v>203</v>
      </c>
      <c r="J13" s="15" t="s">
        <v>15</v>
      </c>
      <c r="K13" s="11"/>
      <c r="L13" s="1"/>
    </row>
    <row r="14" spans="1:12" x14ac:dyDescent="0.25">
      <c r="A14" s="9" t="s">
        <v>12</v>
      </c>
      <c r="B14" s="13">
        <v>0</v>
      </c>
      <c r="C14" s="9" t="s">
        <v>24</v>
      </c>
      <c r="D14" s="41" t="s">
        <v>25</v>
      </c>
      <c r="E14" s="42"/>
      <c r="F14" s="17">
        <v>796</v>
      </c>
      <c r="G14" s="21">
        <v>1</v>
      </c>
      <c r="H14" s="19">
        <f>[1]КВЛ!X17</f>
        <v>935.81299999999999</v>
      </c>
      <c r="I14" s="15">
        <v>203</v>
      </c>
      <c r="J14" s="15" t="s">
        <v>15</v>
      </c>
      <c r="K14" s="11"/>
      <c r="L14" s="1"/>
    </row>
    <row r="15" spans="1:12" x14ac:dyDescent="0.25">
      <c r="A15" s="9" t="s">
        <v>12</v>
      </c>
      <c r="B15" s="13">
        <v>0</v>
      </c>
      <c r="C15" s="9" t="s">
        <v>24</v>
      </c>
      <c r="D15" s="41" t="str">
        <f>[1]КВЛ!B18</f>
        <v>видео-конференц связь</v>
      </c>
      <c r="E15" s="42"/>
      <c r="F15" s="17">
        <v>796</v>
      </c>
      <c r="G15" s="18">
        <f>[1]КВЛ!Y18</f>
        <v>1</v>
      </c>
      <c r="H15" s="19">
        <f>[1]КВЛ!X18</f>
        <v>152</v>
      </c>
      <c r="I15" s="15">
        <v>203</v>
      </c>
      <c r="J15" s="15" t="s">
        <v>15</v>
      </c>
      <c r="K15" s="11"/>
      <c r="L15" s="1"/>
    </row>
    <row r="16" spans="1:12" x14ac:dyDescent="0.25">
      <c r="A16" s="9" t="s">
        <v>12</v>
      </c>
      <c r="B16" s="13">
        <v>0</v>
      </c>
      <c r="C16" s="9" t="s">
        <v>24</v>
      </c>
      <c r="D16" s="41" t="str">
        <f>[1]КВЛ!B19</f>
        <v>видео-конференц связь</v>
      </c>
      <c r="E16" s="42"/>
      <c r="F16" s="17">
        <v>796</v>
      </c>
      <c r="G16" s="18">
        <f>[1]КВЛ!Y19</f>
        <v>1</v>
      </c>
      <c r="H16" s="19">
        <f>[1]КВЛ!X19</f>
        <v>151.69999999999999</v>
      </c>
      <c r="I16" s="15">
        <v>203</v>
      </c>
      <c r="J16" s="15" t="s">
        <v>15</v>
      </c>
      <c r="K16" s="11"/>
      <c r="L16" s="1"/>
    </row>
    <row r="17" spans="1:12" x14ac:dyDescent="0.25">
      <c r="A17" s="9" t="s">
        <v>12</v>
      </c>
      <c r="B17" s="13">
        <v>0</v>
      </c>
      <c r="C17" s="9" t="s">
        <v>24</v>
      </c>
      <c r="D17" s="41" t="str">
        <f>[1]КВЛ!B20</f>
        <v>видео-конференц связь</v>
      </c>
      <c r="E17" s="42"/>
      <c r="F17" s="17">
        <v>796</v>
      </c>
      <c r="G17" s="18">
        <f>[1]КВЛ!Y20</f>
        <v>1</v>
      </c>
      <c r="H17" s="19">
        <f>[1]КВЛ!X20</f>
        <v>97.768000000000001</v>
      </c>
      <c r="I17" s="15">
        <v>203</v>
      </c>
      <c r="J17" s="15" t="s">
        <v>15</v>
      </c>
      <c r="K17" s="11"/>
      <c r="L17" s="1"/>
    </row>
    <row r="18" spans="1:12" x14ac:dyDescent="0.25">
      <c r="A18" s="9" t="s">
        <v>12</v>
      </c>
      <c r="B18" s="13">
        <v>0</v>
      </c>
      <c r="C18" s="9" t="s">
        <v>26</v>
      </c>
      <c r="D18" s="41" t="s">
        <v>27</v>
      </c>
      <c r="E18" s="42"/>
      <c r="F18" s="17">
        <v>796</v>
      </c>
      <c r="G18" s="18">
        <f>[1]КВЛ!Y15</f>
        <v>1</v>
      </c>
      <c r="H18" s="19">
        <f>[1]КВЛ!X15</f>
        <v>341.95535999999998</v>
      </c>
      <c r="I18" s="15">
        <v>203</v>
      </c>
      <c r="J18" s="15" t="s">
        <v>15</v>
      </c>
      <c r="K18" s="11"/>
      <c r="L18" s="1"/>
    </row>
    <row r="19" spans="1:12" x14ac:dyDescent="0.25">
      <c r="A19" s="9" t="s">
        <v>12</v>
      </c>
      <c r="B19" s="13">
        <v>0</v>
      </c>
      <c r="C19" s="9" t="s">
        <v>28</v>
      </c>
      <c r="D19" s="41" t="s">
        <v>29</v>
      </c>
      <c r="E19" s="42"/>
      <c r="F19" s="17">
        <v>796</v>
      </c>
      <c r="G19" s="18">
        <f>[1]КВЛ!Y21</f>
        <v>1</v>
      </c>
      <c r="H19" s="19">
        <f>[1]КВЛ!X21</f>
        <v>27.669640000000001</v>
      </c>
      <c r="I19" s="15">
        <v>203</v>
      </c>
      <c r="J19" s="15" t="s">
        <v>15</v>
      </c>
      <c r="K19" s="11"/>
      <c r="L19" s="1"/>
    </row>
    <row r="20" spans="1:12" x14ac:dyDescent="0.25">
      <c r="A20" s="9" t="s">
        <v>12</v>
      </c>
      <c r="B20" s="13">
        <v>0</v>
      </c>
      <c r="C20" s="9" t="s">
        <v>30</v>
      </c>
      <c r="D20" s="41" t="s">
        <v>31</v>
      </c>
      <c r="E20" s="42"/>
      <c r="F20" s="17">
        <v>796</v>
      </c>
      <c r="G20" s="18">
        <f>[1]КВЛ!Y29</f>
        <v>2</v>
      </c>
      <c r="H20" s="19">
        <f>[1]КВЛ!X29</f>
        <v>500</v>
      </c>
      <c r="I20" s="15">
        <v>203</v>
      </c>
      <c r="J20" s="15" t="s">
        <v>15</v>
      </c>
      <c r="K20" s="11"/>
      <c r="L20" s="1"/>
    </row>
    <row r="21" spans="1:12" x14ac:dyDescent="0.25">
      <c r="A21" s="9" t="s">
        <v>12</v>
      </c>
      <c r="B21" s="13">
        <v>0</v>
      </c>
      <c r="C21" s="9" t="s">
        <v>32</v>
      </c>
      <c r="D21" s="41" t="s">
        <v>33</v>
      </c>
      <c r="E21" s="42"/>
      <c r="F21" s="17">
        <v>796</v>
      </c>
      <c r="G21" s="18">
        <f>[1]КВЛ!Y24</f>
        <v>1</v>
      </c>
      <c r="H21" s="19">
        <f>[1]КВЛ!X24</f>
        <v>135</v>
      </c>
      <c r="I21" s="15">
        <v>203</v>
      </c>
      <c r="J21" s="15" t="s">
        <v>15</v>
      </c>
      <c r="K21" s="11"/>
      <c r="L21" s="1"/>
    </row>
    <row r="22" spans="1:12" x14ac:dyDescent="0.25">
      <c r="A22" s="9" t="s">
        <v>12</v>
      </c>
      <c r="B22" s="13">
        <v>0</v>
      </c>
      <c r="C22" s="9" t="s">
        <v>34</v>
      </c>
      <c r="D22" s="41" t="s">
        <v>35</v>
      </c>
      <c r="E22" s="42"/>
      <c r="F22" s="17">
        <v>796</v>
      </c>
      <c r="G22" s="18">
        <f>[1]КВЛ!Y25</f>
        <v>3</v>
      </c>
      <c r="H22" s="19">
        <f>[1]КВЛ!X25</f>
        <v>222</v>
      </c>
      <c r="I22" s="15">
        <v>203</v>
      </c>
      <c r="J22" s="15" t="s">
        <v>15</v>
      </c>
      <c r="K22" s="11"/>
      <c r="L22" s="1"/>
    </row>
    <row r="23" spans="1:12" x14ac:dyDescent="0.25">
      <c r="A23" s="9" t="s">
        <v>12</v>
      </c>
      <c r="B23" s="13">
        <v>0</v>
      </c>
      <c r="C23" s="9" t="s">
        <v>36</v>
      </c>
      <c r="D23" s="43" t="s">
        <v>37</v>
      </c>
      <c r="E23" s="43"/>
      <c r="F23" s="17">
        <v>796</v>
      </c>
      <c r="G23" s="21">
        <v>19</v>
      </c>
      <c r="H23" s="19">
        <f>[1]КВЛ!X31</f>
        <v>2633.058</v>
      </c>
      <c r="I23" s="15">
        <v>203</v>
      </c>
      <c r="J23" s="15" t="s">
        <v>15</v>
      </c>
      <c r="K23" s="11"/>
      <c r="L23" s="1"/>
    </row>
    <row r="24" spans="1:12" x14ac:dyDescent="0.25">
      <c r="A24" s="9" t="s">
        <v>12</v>
      </c>
      <c r="B24" s="13">
        <v>0</v>
      </c>
      <c r="C24" s="9" t="s">
        <v>36</v>
      </c>
      <c r="D24" s="43" t="s">
        <v>38</v>
      </c>
      <c r="E24" s="43"/>
      <c r="F24" s="17">
        <v>796</v>
      </c>
      <c r="G24" s="21">
        <v>3</v>
      </c>
      <c r="H24" s="19">
        <f>[1]КВЛ!X32</f>
        <v>1452.4859999999999</v>
      </c>
      <c r="I24" s="15">
        <v>203</v>
      </c>
      <c r="J24" s="15" t="s">
        <v>15</v>
      </c>
      <c r="K24" s="11"/>
      <c r="L24" s="1"/>
    </row>
    <row r="25" spans="1:12" x14ac:dyDescent="0.25">
      <c r="A25" s="9" t="s">
        <v>12</v>
      </c>
      <c r="B25" s="13">
        <v>0</v>
      </c>
      <c r="C25" s="9" t="s">
        <v>36</v>
      </c>
      <c r="D25" s="43" t="s">
        <v>39</v>
      </c>
      <c r="E25" s="43"/>
      <c r="F25" s="17">
        <v>796</v>
      </c>
      <c r="G25" s="21">
        <v>2</v>
      </c>
      <c r="H25" s="19">
        <f>[1]КВЛ!X34</f>
        <v>504.97</v>
      </c>
      <c r="I25" s="15">
        <v>203</v>
      </c>
      <c r="J25" s="15" t="s">
        <v>15</v>
      </c>
      <c r="K25" s="11"/>
      <c r="L25" s="1"/>
    </row>
    <row r="26" spans="1:12" x14ac:dyDescent="0.25">
      <c r="A26" s="9" t="s">
        <v>12</v>
      </c>
      <c r="B26" s="13">
        <v>0</v>
      </c>
      <c r="C26" s="9" t="s">
        <v>36</v>
      </c>
      <c r="D26" s="43" t="s">
        <v>40</v>
      </c>
      <c r="E26" s="43"/>
      <c r="F26" s="17">
        <v>796</v>
      </c>
      <c r="G26" s="21">
        <v>19</v>
      </c>
      <c r="H26" s="19">
        <f>[1]КВЛ!X33</f>
        <v>120.684</v>
      </c>
      <c r="I26" s="15">
        <v>203</v>
      </c>
      <c r="J26" s="15" t="s">
        <v>15</v>
      </c>
      <c r="K26" s="11"/>
      <c r="L26" s="1"/>
    </row>
    <row r="27" spans="1:12" x14ac:dyDescent="0.25">
      <c r="A27" s="9" t="s">
        <v>12</v>
      </c>
      <c r="B27" s="13">
        <v>0</v>
      </c>
      <c r="C27" s="9" t="s">
        <v>36</v>
      </c>
      <c r="D27" s="43" t="s">
        <v>41</v>
      </c>
      <c r="E27" s="43"/>
      <c r="F27" s="17">
        <v>796</v>
      </c>
      <c r="G27" s="21">
        <v>4</v>
      </c>
      <c r="H27" s="19">
        <f>[1]КВЛ!X35</f>
        <v>78.668000000000006</v>
      </c>
      <c r="I27" s="15">
        <v>203</v>
      </c>
      <c r="J27" s="15" t="s">
        <v>15</v>
      </c>
      <c r="K27" s="11"/>
      <c r="L27" s="1"/>
    </row>
    <row r="28" spans="1:12" x14ac:dyDescent="0.25">
      <c r="A28" s="9" t="s">
        <v>12</v>
      </c>
      <c r="B28" s="13">
        <v>0</v>
      </c>
      <c r="C28" s="9" t="s">
        <v>42</v>
      </c>
      <c r="D28" s="43" t="s">
        <v>43</v>
      </c>
      <c r="E28" s="43"/>
      <c r="F28" s="17">
        <v>796</v>
      </c>
      <c r="G28" s="21">
        <v>1</v>
      </c>
      <c r="H28" s="19">
        <f>'[1]Адм_без НДС_25.06.'!K70</f>
        <v>4777.3559999999998</v>
      </c>
      <c r="I28" s="15">
        <v>203</v>
      </c>
      <c r="J28" s="15" t="s">
        <v>15</v>
      </c>
      <c r="K28" s="11"/>
      <c r="L28" s="1"/>
    </row>
    <row r="29" spans="1:12" x14ac:dyDescent="0.25">
      <c r="A29" s="9" t="s">
        <v>12</v>
      </c>
      <c r="B29" s="13">
        <v>0</v>
      </c>
      <c r="C29" s="9" t="s">
        <v>44</v>
      </c>
      <c r="D29" s="43" t="s">
        <v>45</v>
      </c>
      <c r="E29" s="43"/>
      <c r="F29" s="14">
        <v>839</v>
      </c>
      <c r="G29" s="15">
        <v>1</v>
      </c>
      <c r="H29" s="16">
        <f>'[1]Адм_без НДС_25.06.'!K68</f>
        <v>1603.2815157142857</v>
      </c>
      <c r="I29" s="15">
        <v>204</v>
      </c>
      <c r="J29" s="15" t="s">
        <v>15</v>
      </c>
      <c r="K29" s="11"/>
      <c r="L29" s="1"/>
    </row>
    <row r="30" spans="1:12" x14ac:dyDescent="0.25">
      <c r="A30" s="9" t="s">
        <v>12</v>
      </c>
      <c r="B30" s="13">
        <v>0</v>
      </c>
      <c r="C30" s="9" t="s">
        <v>46</v>
      </c>
      <c r="D30" s="43" t="s">
        <v>47</v>
      </c>
      <c r="E30" s="43"/>
      <c r="F30" s="14">
        <v>839</v>
      </c>
      <c r="G30" s="15">
        <v>1</v>
      </c>
      <c r="H30" s="16">
        <f>'[1]Адм_без НДС_25.06.'!K69</f>
        <v>4450.3013599999995</v>
      </c>
      <c r="I30" s="15">
        <v>203</v>
      </c>
      <c r="J30" s="15" t="s">
        <v>15</v>
      </c>
      <c r="K30" s="11"/>
      <c r="L30" s="1"/>
    </row>
    <row r="31" spans="1:12" x14ac:dyDescent="0.25">
      <c r="A31" s="9" t="s">
        <v>12</v>
      </c>
      <c r="B31" s="13">
        <v>0</v>
      </c>
      <c r="C31" s="9" t="s">
        <v>48</v>
      </c>
      <c r="D31" s="43" t="s">
        <v>49</v>
      </c>
      <c r="E31" s="43"/>
      <c r="F31" s="17">
        <v>796</v>
      </c>
      <c r="G31" s="21">
        <v>1</v>
      </c>
      <c r="H31" s="19">
        <f>[1]КВЛ!X16</f>
        <v>229.01786000000001</v>
      </c>
      <c r="I31" s="15">
        <v>203</v>
      </c>
      <c r="J31" s="15" t="s">
        <v>15</v>
      </c>
      <c r="K31" s="11"/>
      <c r="L31" s="1"/>
    </row>
    <row r="32" spans="1:12" x14ac:dyDescent="0.25">
      <c r="A32" s="9" t="s">
        <v>12</v>
      </c>
      <c r="B32" s="13">
        <v>0</v>
      </c>
      <c r="C32" s="9" t="s">
        <v>50</v>
      </c>
      <c r="D32" s="43" t="s">
        <v>51</v>
      </c>
      <c r="E32" s="43"/>
      <c r="F32" s="14">
        <v>839</v>
      </c>
      <c r="G32" s="15">
        <f>[1]Охр.труда!C16</f>
        <v>1</v>
      </c>
      <c r="H32" s="16">
        <f>[1]Охр.труда!D16/1000</f>
        <v>39.50714</v>
      </c>
      <c r="I32" s="15">
        <v>203</v>
      </c>
      <c r="J32" s="15" t="s">
        <v>15</v>
      </c>
      <c r="K32" s="11"/>
      <c r="L32" s="1"/>
    </row>
    <row r="33" spans="1:12" x14ac:dyDescent="0.25">
      <c r="A33" s="9" t="s">
        <v>12</v>
      </c>
      <c r="B33" s="13">
        <v>0</v>
      </c>
      <c r="C33" s="9" t="s">
        <v>52</v>
      </c>
      <c r="D33" s="43" t="s">
        <v>53</v>
      </c>
      <c r="E33" s="43"/>
      <c r="F33" s="14">
        <v>839</v>
      </c>
      <c r="G33" s="15">
        <f>[1]Охр.труда!C17</f>
        <v>1</v>
      </c>
      <c r="H33" s="16">
        <f>[1]Охр.труда!D17/1000</f>
        <v>34.991959999999999</v>
      </c>
      <c r="I33" s="15">
        <v>203</v>
      </c>
      <c r="J33" s="15" t="s">
        <v>15</v>
      </c>
      <c r="K33" s="11"/>
      <c r="L33" s="1"/>
    </row>
    <row r="34" spans="1:12" x14ac:dyDescent="0.25">
      <c r="A34" s="9" t="s">
        <v>12</v>
      </c>
      <c r="B34" s="13">
        <v>0</v>
      </c>
      <c r="C34" s="9" t="s">
        <v>50</v>
      </c>
      <c r="D34" s="43" t="s">
        <v>54</v>
      </c>
      <c r="E34" s="43"/>
      <c r="F34" s="14">
        <v>839</v>
      </c>
      <c r="G34" s="15">
        <f>[1]Охр.труда!C18</f>
        <v>1</v>
      </c>
      <c r="H34" s="16">
        <f>[1]Охр.труда!D18/1000</f>
        <v>3.4</v>
      </c>
      <c r="I34" s="15">
        <v>203</v>
      </c>
      <c r="J34" s="15" t="s">
        <v>15</v>
      </c>
      <c r="K34" s="11"/>
      <c r="L34" s="1"/>
    </row>
    <row r="35" spans="1:12" x14ac:dyDescent="0.25">
      <c r="A35" s="9" t="s">
        <v>12</v>
      </c>
      <c r="B35" s="13">
        <v>0</v>
      </c>
      <c r="C35" s="9" t="s">
        <v>55</v>
      </c>
      <c r="D35" s="43" t="s">
        <v>56</v>
      </c>
      <c r="E35" s="43"/>
      <c r="F35" s="9">
        <v>715</v>
      </c>
      <c r="G35" s="15">
        <f>[1]Охр.труда!C19</f>
        <v>1</v>
      </c>
      <c r="H35" s="16">
        <f>[1]Охр.труда!D19/1000</f>
        <v>39.133040000000001</v>
      </c>
      <c r="I35" s="15">
        <v>203</v>
      </c>
      <c r="J35" s="15" t="s">
        <v>15</v>
      </c>
      <c r="K35" s="11"/>
      <c r="L35" s="1"/>
    </row>
    <row r="36" spans="1:12" x14ac:dyDescent="0.25">
      <c r="A36" s="9" t="s">
        <v>12</v>
      </c>
      <c r="B36" s="13">
        <v>0</v>
      </c>
      <c r="C36" s="9" t="s">
        <v>57</v>
      </c>
      <c r="D36" s="43" t="s">
        <v>58</v>
      </c>
      <c r="E36" s="43"/>
      <c r="F36" s="9">
        <v>796</v>
      </c>
      <c r="G36" s="15">
        <f>[1]Охр.труда!C20</f>
        <v>1</v>
      </c>
      <c r="H36" s="16">
        <f>[1]Охр.труда!D20/1000</f>
        <v>6.1982100000000004</v>
      </c>
      <c r="I36" s="15">
        <v>203</v>
      </c>
      <c r="J36" s="15" t="s">
        <v>15</v>
      </c>
      <c r="K36" s="11"/>
      <c r="L36" s="1"/>
    </row>
    <row r="37" spans="1:12" x14ac:dyDescent="0.25">
      <c r="A37" s="9" t="s">
        <v>12</v>
      </c>
      <c r="B37" s="13">
        <v>0</v>
      </c>
      <c r="C37" s="9" t="s">
        <v>59</v>
      </c>
      <c r="D37" s="43" t="s">
        <v>60</v>
      </c>
      <c r="E37" s="43"/>
      <c r="F37" s="9">
        <v>715</v>
      </c>
      <c r="G37" s="15">
        <f>[1]Охр.труда!C21</f>
        <v>1</v>
      </c>
      <c r="H37" s="16">
        <f>[1]Охр.труда!D21/1000</f>
        <v>3.3928600000000002</v>
      </c>
      <c r="I37" s="15">
        <v>203</v>
      </c>
      <c r="J37" s="15" t="s">
        <v>15</v>
      </c>
      <c r="K37" s="11"/>
      <c r="L37" s="1"/>
    </row>
    <row r="38" spans="1:12" x14ac:dyDescent="0.25">
      <c r="A38" s="9" t="s">
        <v>12</v>
      </c>
      <c r="B38" s="13">
        <v>0</v>
      </c>
      <c r="C38" s="9" t="s">
        <v>61</v>
      </c>
      <c r="D38" s="43" t="s">
        <v>62</v>
      </c>
      <c r="E38" s="43"/>
      <c r="F38" s="9">
        <v>796</v>
      </c>
      <c r="G38" s="15">
        <f>[1]Охр.труда!C22</f>
        <v>1</v>
      </c>
      <c r="H38" s="16">
        <f>[1]Охр.труда!D22/1000</f>
        <v>5.9392899999999997</v>
      </c>
      <c r="I38" s="15">
        <v>203</v>
      </c>
      <c r="J38" s="15" t="s">
        <v>15</v>
      </c>
      <c r="K38" s="11"/>
      <c r="L38" s="1"/>
    </row>
    <row r="39" spans="1:12" x14ac:dyDescent="0.25">
      <c r="A39" s="9" t="s">
        <v>12</v>
      </c>
      <c r="B39" s="13">
        <v>0</v>
      </c>
      <c r="C39" s="9" t="s">
        <v>63</v>
      </c>
      <c r="D39" s="43" t="s">
        <v>64</v>
      </c>
      <c r="E39" s="43"/>
      <c r="F39" s="14">
        <v>839</v>
      </c>
      <c r="G39" s="15">
        <f>[1]Охр.труда!C23</f>
        <v>1</v>
      </c>
      <c r="H39" s="16">
        <f>[1]Охр.труда!D23/1000</f>
        <v>4.8857100000000004</v>
      </c>
      <c r="I39" s="15">
        <v>203</v>
      </c>
      <c r="J39" s="15" t="s">
        <v>15</v>
      </c>
      <c r="K39" s="11"/>
      <c r="L39" s="1"/>
    </row>
    <row r="40" spans="1:12" x14ac:dyDescent="0.25">
      <c r="A40" s="9" t="s">
        <v>12</v>
      </c>
      <c r="B40" s="13">
        <v>0</v>
      </c>
      <c r="C40" s="9" t="s">
        <v>63</v>
      </c>
      <c r="D40" s="43" t="s">
        <v>64</v>
      </c>
      <c r="E40" s="43"/>
      <c r="F40" s="14">
        <v>839</v>
      </c>
      <c r="G40" s="15">
        <f>[1]Охр.труда!C24</f>
        <v>1</v>
      </c>
      <c r="H40" s="16">
        <f>[1]Охр.труда!D24/1000</f>
        <v>5.1571400000000001</v>
      </c>
      <c r="I40" s="15">
        <v>203</v>
      </c>
      <c r="J40" s="15" t="s">
        <v>15</v>
      </c>
      <c r="K40" s="11"/>
      <c r="L40" s="1"/>
    </row>
    <row r="41" spans="1:12" x14ac:dyDescent="0.25">
      <c r="A41" s="9" t="s">
        <v>12</v>
      </c>
      <c r="B41" s="13">
        <v>0</v>
      </c>
      <c r="C41" s="9" t="s">
        <v>50</v>
      </c>
      <c r="D41" s="43" t="s">
        <v>65</v>
      </c>
      <c r="E41" s="43"/>
      <c r="F41" s="14">
        <v>839</v>
      </c>
      <c r="G41" s="15">
        <f>[1]Охр.труда!C25</f>
        <v>1</v>
      </c>
      <c r="H41" s="16">
        <f>[1]Охр.труда!D25/1000</f>
        <v>15.66071</v>
      </c>
      <c r="I41" s="15">
        <v>203</v>
      </c>
      <c r="J41" s="15" t="s">
        <v>15</v>
      </c>
      <c r="K41" s="11"/>
      <c r="L41" s="1"/>
    </row>
    <row r="42" spans="1:12" x14ac:dyDescent="0.25">
      <c r="A42" s="9" t="s">
        <v>12</v>
      </c>
      <c r="B42" s="13">
        <v>0</v>
      </c>
      <c r="C42" s="9" t="s">
        <v>66</v>
      </c>
      <c r="D42" s="43" t="s">
        <v>67</v>
      </c>
      <c r="E42" s="43"/>
      <c r="F42" s="9">
        <v>715</v>
      </c>
      <c r="G42" s="15">
        <f>[1]Охр.труда!C28</f>
        <v>2</v>
      </c>
      <c r="H42" s="16">
        <f>[1]Охр.труда!D28/1000/1.12*G42</f>
        <v>35.371428571428567</v>
      </c>
      <c r="I42" s="15">
        <v>203</v>
      </c>
      <c r="J42" s="15" t="s">
        <v>15</v>
      </c>
      <c r="K42" s="11"/>
      <c r="L42" s="1"/>
    </row>
    <row r="43" spans="1:12" x14ac:dyDescent="0.25">
      <c r="A43" s="9" t="s">
        <v>12</v>
      </c>
      <c r="B43" s="13">
        <v>0</v>
      </c>
      <c r="C43" s="9" t="s">
        <v>50</v>
      </c>
      <c r="D43" s="43" t="s">
        <v>68</v>
      </c>
      <c r="E43" s="43"/>
      <c r="F43" s="9">
        <v>796</v>
      </c>
      <c r="G43" s="15">
        <f>[1]Охр.труда!C29</f>
        <v>6</v>
      </c>
      <c r="H43" s="16">
        <f>[1]Охр.труда!D29/1000/1.12*G43</f>
        <v>94.810714285714283</v>
      </c>
      <c r="I43" s="15">
        <v>203</v>
      </c>
      <c r="J43" s="15" t="s">
        <v>15</v>
      </c>
      <c r="K43" s="11"/>
      <c r="L43" s="1"/>
    </row>
    <row r="44" spans="1:12" x14ac:dyDescent="0.25">
      <c r="A44" s="9" t="s">
        <v>12</v>
      </c>
      <c r="B44" s="13">
        <v>0</v>
      </c>
      <c r="C44" s="9" t="s">
        <v>69</v>
      </c>
      <c r="D44" s="43" t="s">
        <v>70</v>
      </c>
      <c r="E44" s="43"/>
      <c r="F44" s="9">
        <v>796</v>
      </c>
      <c r="G44" s="15">
        <f>[1]Охр.труда!C30</f>
        <v>6</v>
      </c>
      <c r="H44" s="16">
        <f>[1]Охр.труда!D30/1000/1.12*G44</f>
        <v>91.933928571428567</v>
      </c>
      <c r="I44" s="15">
        <v>203</v>
      </c>
      <c r="J44" s="15" t="s">
        <v>15</v>
      </c>
      <c r="K44" s="11"/>
      <c r="L44" s="1"/>
    </row>
    <row r="45" spans="1:12" x14ac:dyDescent="0.25">
      <c r="A45" s="9" t="s">
        <v>12</v>
      </c>
      <c r="B45" s="13">
        <v>0</v>
      </c>
      <c r="C45" s="9" t="s">
        <v>50</v>
      </c>
      <c r="D45" s="43" t="s">
        <v>68</v>
      </c>
      <c r="E45" s="43"/>
      <c r="F45" s="9">
        <v>796</v>
      </c>
      <c r="G45" s="15">
        <f>[1]Охр.труда!C33</f>
        <v>4</v>
      </c>
      <c r="H45" s="16">
        <f>[1]Охр.труда!D33/1000/1.12*G45</f>
        <v>63.207142857142856</v>
      </c>
      <c r="I45" s="15">
        <v>203</v>
      </c>
      <c r="J45" s="15" t="s">
        <v>15</v>
      </c>
      <c r="K45" s="11"/>
      <c r="L45" s="1"/>
    </row>
    <row r="46" spans="1:12" x14ac:dyDescent="0.25">
      <c r="A46" s="9" t="s">
        <v>12</v>
      </c>
      <c r="B46" s="13">
        <v>0</v>
      </c>
      <c r="C46" s="9" t="s">
        <v>69</v>
      </c>
      <c r="D46" s="43" t="s">
        <v>70</v>
      </c>
      <c r="E46" s="43"/>
      <c r="F46" s="9">
        <v>796</v>
      </c>
      <c r="G46" s="15">
        <f>[1]Охр.труда!C34</f>
        <v>4</v>
      </c>
      <c r="H46" s="16">
        <f>[1]Охр.труда!D34/1000/1.12*G46</f>
        <v>61.289285714285711</v>
      </c>
      <c r="I46" s="15">
        <v>203</v>
      </c>
      <c r="J46" s="15" t="s">
        <v>15</v>
      </c>
      <c r="K46" s="11"/>
      <c r="L46" s="1"/>
    </row>
    <row r="47" spans="1:12" x14ac:dyDescent="0.25">
      <c r="A47" s="9" t="s">
        <v>12</v>
      </c>
      <c r="B47" s="13">
        <v>0</v>
      </c>
      <c r="C47" s="9" t="s">
        <v>71</v>
      </c>
      <c r="D47" s="43" t="s">
        <v>72</v>
      </c>
      <c r="E47" s="43"/>
      <c r="F47" s="9">
        <v>839</v>
      </c>
      <c r="G47" s="15">
        <f>[1]Охр.труда!C37</f>
        <v>14</v>
      </c>
      <c r="H47" s="16">
        <f>[1]Охр.труда!D37/1000/1.12*G47</f>
        <v>724.99999999999989</v>
      </c>
      <c r="I47" s="15">
        <v>203</v>
      </c>
      <c r="J47" s="15" t="s">
        <v>15</v>
      </c>
      <c r="K47" s="11"/>
      <c r="L47" s="1"/>
    </row>
    <row r="48" spans="1:12" x14ac:dyDescent="0.25">
      <c r="A48" s="9" t="s">
        <v>12</v>
      </c>
      <c r="B48" s="13">
        <v>0</v>
      </c>
      <c r="C48" s="9" t="s">
        <v>71</v>
      </c>
      <c r="D48" s="43" t="s">
        <v>73</v>
      </c>
      <c r="E48" s="43"/>
      <c r="F48" s="9">
        <v>839</v>
      </c>
      <c r="G48" s="15">
        <f>[1]Охр.труда!C38</f>
        <v>15</v>
      </c>
      <c r="H48" s="16">
        <f>[1]Охр.труда!D38/1000/1.12*G48</f>
        <v>602.67857142857133</v>
      </c>
      <c r="I48" s="15">
        <v>203</v>
      </c>
      <c r="J48" s="15" t="s">
        <v>15</v>
      </c>
      <c r="K48" s="11"/>
      <c r="L48" s="1"/>
    </row>
    <row r="49" spans="1:12" x14ac:dyDescent="0.25">
      <c r="A49" s="9" t="s">
        <v>12</v>
      </c>
      <c r="B49" s="13">
        <v>0</v>
      </c>
      <c r="C49" s="9" t="s">
        <v>74</v>
      </c>
      <c r="D49" s="43" t="s">
        <v>75</v>
      </c>
      <c r="E49" s="43"/>
      <c r="F49" s="9">
        <v>796</v>
      </c>
      <c r="G49" s="15">
        <f>[1]Охр.труда!C39</f>
        <v>14</v>
      </c>
      <c r="H49" s="16">
        <f>[1]Охр.труда!D39/1000/1.12*G49</f>
        <v>81.249999999999986</v>
      </c>
      <c r="I49" s="15">
        <v>203</v>
      </c>
      <c r="J49" s="15" t="s">
        <v>15</v>
      </c>
      <c r="K49" s="11"/>
      <c r="L49" s="1"/>
    </row>
    <row r="50" spans="1:12" x14ac:dyDescent="0.25">
      <c r="A50" s="9" t="s">
        <v>12</v>
      </c>
      <c r="B50" s="13">
        <v>0</v>
      </c>
      <c r="C50" s="9" t="s">
        <v>66</v>
      </c>
      <c r="D50" s="43" t="s">
        <v>76</v>
      </c>
      <c r="E50" s="43"/>
      <c r="F50" s="9">
        <v>715</v>
      </c>
      <c r="G50" s="15">
        <f>[1]Охр.труда!C40</f>
        <v>15</v>
      </c>
      <c r="H50" s="16">
        <f>[1]Охр.труда!D40/1000/1.12*G50</f>
        <v>227.67857142857142</v>
      </c>
      <c r="I50" s="15">
        <v>203</v>
      </c>
      <c r="J50" s="15" t="s">
        <v>15</v>
      </c>
      <c r="K50" s="11"/>
      <c r="L50" s="1"/>
    </row>
    <row r="51" spans="1:12" x14ac:dyDescent="0.25">
      <c r="A51" s="9" t="s">
        <v>12</v>
      </c>
      <c r="B51" s="13">
        <v>0</v>
      </c>
      <c r="C51" s="9" t="s">
        <v>66</v>
      </c>
      <c r="D51" s="43" t="s">
        <v>77</v>
      </c>
      <c r="E51" s="43"/>
      <c r="F51" s="9">
        <v>715</v>
      </c>
      <c r="G51" s="15">
        <f>[1]Охр.труда!C41</f>
        <v>14</v>
      </c>
      <c r="H51" s="16">
        <f>[1]Охр.труда!D41/1000/1.12*G51</f>
        <v>312.5</v>
      </c>
      <c r="I51" s="15">
        <v>203</v>
      </c>
      <c r="J51" s="15" t="s">
        <v>15</v>
      </c>
      <c r="K51" s="22"/>
      <c r="L51" s="1"/>
    </row>
    <row r="52" spans="1:12" x14ac:dyDescent="0.25">
      <c r="A52" s="9" t="s">
        <v>12</v>
      </c>
      <c r="B52" s="13">
        <v>0</v>
      </c>
      <c r="C52" s="9" t="s">
        <v>78</v>
      </c>
      <c r="D52" s="43" t="s">
        <v>79</v>
      </c>
      <c r="E52" s="43"/>
      <c r="F52" s="9">
        <v>715</v>
      </c>
      <c r="G52" s="15">
        <f>[1]Охр.труда!C42</f>
        <v>14</v>
      </c>
      <c r="H52" s="16">
        <f>[1]Охр.труда!D42/1000/1.12*G52</f>
        <v>43.749999999999993</v>
      </c>
      <c r="I52" s="15">
        <v>203</v>
      </c>
      <c r="J52" s="15" t="s">
        <v>15</v>
      </c>
      <c r="K52" s="23"/>
      <c r="L52" s="1"/>
    </row>
    <row r="53" spans="1:12" x14ac:dyDescent="0.25">
      <c r="A53" s="9" t="s">
        <v>12</v>
      </c>
      <c r="B53" s="13">
        <v>0</v>
      </c>
      <c r="C53" s="9" t="s">
        <v>78</v>
      </c>
      <c r="D53" s="43" t="s">
        <v>80</v>
      </c>
      <c r="E53" s="43"/>
      <c r="F53" s="9">
        <v>715</v>
      </c>
      <c r="G53" s="15">
        <f>[1]Охр.труда!C43</f>
        <v>15</v>
      </c>
      <c r="H53" s="16">
        <f>[1]Охр.труда!D43/1000/1.12*G53</f>
        <v>33.482142857142854</v>
      </c>
      <c r="I53" s="15">
        <v>203</v>
      </c>
      <c r="J53" s="15" t="s">
        <v>15</v>
      </c>
      <c r="K53" s="23"/>
      <c r="L53" s="1"/>
    </row>
    <row r="54" spans="1:12" x14ac:dyDescent="0.25">
      <c r="A54" s="9" t="s">
        <v>12</v>
      </c>
      <c r="B54" s="13">
        <v>0</v>
      </c>
      <c r="C54" s="9" t="s">
        <v>74</v>
      </c>
      <c r="D54" s="43" t="s">
        <v>81</v>
      </c>
      <c r="E54" s="43"/>
      <c r="F54" s="9">
        <v>796</v>
      </c>
      <c r="G54" s="15">
        <f>[1]Охр.труда!C44</f>
        <v>15</v>
      </c>
      <c r="H54" s="16">
        <f>[1]Охр.труда!D44/1000/1.12*G54</f>
        <v>68.303571428571416</v>
      </c>
      <c r="I54" s="15">
        <v>203</v>
      </c>
      <c r="J54" s="15" t="s">
        <v>15</v>
      </c>
      <c r="K54" s="23"/>
      <c r="L54" s="1"/>
    </row>
    <row r="55" spans="1:12" x14ac:dyDescent="0.25">
      <c r="A55" s="9" t="s">
        <v>12</v>
      </c>
      <c r="B55" s="13">
        <v>0</v>
      </c>
      <c r="C55" s="9" t="s">
        <v>61</v>
      </c>
      <c r="D55" s="43" t="s">
        <v>82</v>
      </c>
      <c r="E55" s="43"/>
      <c r="F55" s="9">
        <v>796</v>
      </c>
      <c r="G55" s="15">
        <f>[1]Охр.труда!C45</f>
        <v>14</v>
      </c>
      <c r="H55" s="16">
        <f>[1]Охр.труда!D45/1000/1.12*G55</f>
        <v>112.49999999999999</v>
      </c>
      <c r="I55" s="15">
        <v>203</v>
      </c>
      <c r="J55" s="15" t="s">
        <v>15</v>
      </c>
      <c r="K55" s="23"/>
      <c r="L55" s="1"/>
    </row>
    <row r="56" spans="1:12" x14ac:dyDescent="0.25">
      <c r="A56" s="9" t="s">
        <v>12</v>
      </c>
      <c r="B56" s="13">
        <v>0</v>
      </c>
      <c r="C56" s="9" t="s">
        <v>83</v>
      </c>
      <c r="D56" s="43" t="s">
        <v>84</v>
      </c>
      <c r="E56" s="43"/>
      <c r="F56" s="9">
        <v>796</v>
      </c>
      <c r="G56" s="15">
        <f>[1]Охр.труда!C46</f>
        <v>15</v>
      </c>
      <c r="H56" s="16">
        <f>[1]Охр.труда!D46/1000/1.12*G56</f>
        <v>214.28571428571428</v>
      </c>
      <c r="I56" s="15">
        <v>203</v>
      </c>
      <c r="J56" s="15" t="s">
        <v>15</v>
      </c>
      <c r="K56" s="23"/>
      <c r="L56" s="1"/>
    </row>
    <row r="57" spans="1:12" x14ac:dyDescent="0.25">
      <c r="A57" s="9" t="s">
        <v>12</v>
      </c>
      <c r="B57" s="13">
        <v>0</v>
      </c>
      <c r="C57" s="9" t="s">
        <v>85</v>
      </c>
      <c r="D57" s="43" t="s">
        <v>86</v>
      </c>
      <c r="E57" s="43"/>
      <c r="F57" s="9">
        <v>796</v>
      </c>
      <c r="G57" s="15">
        <f>[1]Охр.труда!C47</f>
        <v>15</v>
      </c>
      <c r="H57" s="16">
        <f>[1]Охр.труда!D47/1000/1.12*G57</f>
        <v>80.357142857142847</v>
      </c>
      <c r="I57" s="15">
        <v>203</v>
      </c>
      <c r="J57" s="15" t="s">
        <v>15</v>
      </c>
      <c r="K57" s="23"/>
      <c r="L57" s="1"/>
    </row>
    <row r="58" spans="1:12" x14ac:dyDescent="0.25">
      <c r="A58" s="9" t="s">
        <v>12</v>
      </c>
      <c r="B58" s="13">
        <v>0</v>
      </c>
      <c r="C58" s="9" t="s">
        <v>57</v>
      </c>
      <c r="D58" s="43" t="s">
        <v>87</v>
      </c>
      <c r="E58" s="43"/>
      <c r="F58" s="9">
        <v>796</v>
      </c>
      <c r="G58" s="15">
        <f>[1]Охр.труда!C48</f>
        <v>14</v>
      </c>
      <c r="H58" s="16">
        <f>[1]Охр.труда!D48/1000/1.12*G58</f>
        <v>31.249999999999993</v>
      </c>
      <c r="I58" s="15">
        <v>203</v>
      </c>
      <c r="J58" s="15" t="s">
        <v>15</v>
      </c>
      <c r="K58" s="23"/>
      <c r="L58" s="1"/>
    </row>
    <row r="59" spans="1:12" x14ac:dyDescent="0.25">
      <c r="A59" s="9" t="s">
        <v>12</v>
      </c>
      <c r="B59" s="13">
        <v>0</v>
      </c>
      <c r="C59" s="9" t="s">
        <v>88</v>
      </c>
      <c r="D59" s="43" t="s">
        <v>89</v>
      </c>
      <c r="E59" s="43"/>
      <c r="F59" s="9">
        <v>839</v>
      </c>
      <c r="G59" s="15">
        <f>[1]Охр.труда!C49</f>
        <v>14</v>
      </c>
      <c r="H59" s="16">
        <f>[1]Охр.труда!D49/1000/1.12*G59</f>
        <v>224.99999999999997</v>
      </c>
      <c r="I59" s="15">
        <v>203</v>
      </c>
      <c r="J59" s="15" t="s">
        <v>15</v>
      </c>
      <c r="K59" s="23"/>
      <c r="L59" s="1"/>
    </row>
    <row r="60" spans="1:12" x14ac:dyDescent="0.25">
      <c r="A60" s="9" t="s">
        <v>12</v>
      </c>
      <c r="B60" s="13">
        <v>0</v>
      </c>
      <c r="C60" s="9" t="s">
        <v>90</v>
      </c>
      <c r="D60" s="43" t="s">
        <v>91</v>
      </c>
      <c r="E60" s="43"/>
      <c r="F60" s="9">
        <v>796</v>
      </c>
      <c r="G60" s="15">
        <f>[1]Охр.труда!C50</f>
        <v>14</v>
      </c>
      <c r="H60" s="16">
        <f>[1]Охр.труда!D50/1000/1.12*G60</f>
        <v>25</v>
      </c>
      <c r="I60" s="15">
        <v>203</v>
      </c>
      <c r="J60" s="15" t="s">
        <v>15</v>
      </c>
      <c r="K60" s="23"/>
      <c r="L60" s="1"/>
    </row>
    <row r="61" spans="1:12" x14ac:dyDescent="0.25">
      <c r="A61" s="9" t="s">
        <v>12</v>
      </c>
      <c r="B61" s="13">
        <v>0</v>
      </c>
      <c r="C61" s="9" t="s">
        <v>92</v>
      </c>
      <c r="D61" s="43" t="s">
        <v>93</v>
      </c>
      <c r="E61" s="43"/>
      <c r="F61" s="9">
        <v>796</v>
      </c>
      <c r="G61" s="15">
        <f>[1]Охр.труда!C51</f>
        <v>15</v>
      </c>
      <c r="H61" s="16">
        <f>[1]Охр.труда!D51/1000/1.12*G61</f>
        <v>100.44642857142857</v>
      </c>
      <c r="I61" s="15">
        <v>203</v>
      </c>
      <c r="J61" s="15" t="s">
        <v>15</v>
      </c>
      <c r="K61" s="23"/>
      <c r="L61" s="1"/>
    </row>
    <row r="62" spans="1:12" x14ac:dyDescent="0.25">
      <c r="A62" s="9" t="s">
        <v>12</v>
      </c>
      <c r="B62" s="13">
        <v>0</v>
      </c>
      <c r="C62" s="9" t="s">
        <v>52</v>
      </c>
      <c r="D62" s="43" t="s">
        <v>94</v>
      </c>
      <c r="E62" s="43"/>
      <c r="F62" s="9">
        <v>839</v>
      </c>
      <c r="G62" s="15">
        <f>[1]Охр.труда!C54</f>
        <v>14</v>
      </c>
      <c r="H62" s="16">
        <f>[1]Охр.труда!D54/1000*G62</f>
        <v>1374.8</v>
      </c>
      <c r="I62" s="15">
        <v>203</v>
      </c>
      <c r="J62" s="15" t="s">
        <v>15</v>
      </c>
      <c r="K62" s="23"/>
      <c r="L62" s="1"/>
    </row>
    <row r="63" spans="1:12" x14ac:dyDescent="0.25">
      <c r="A63" s="9" t="s">
        <v>12</v>
      </c>
      <c r="B63" s="9">
        <v>0</v>
      </c>
      <c r="C63" s="9" t="s">
        <v>95</v>
      </c>
      <c r="D63" s="43" t="s">
        <v>96</v>
      </c>
      <c r="E63" s="43"/>
      <c r="F63" s="9">
        <v>839</v>
      </c>
      <c r="G63" s="24">
        <v>7</v>
      </c>
      <c r="H63" s="16">
        <f>'[1]2024 на отправку без примечаний'!C39/1000</f>
        <v>35889.199999999997</v>
      </c>
      <c r="I63" s="15">
        <v>201</v>
      </c>
      <c r="J63" s="15" t="s">
        <v>15</v>
      </c>
      <c r="K63" s="23"/>
      <c r="L63" s="1"/>
    </row>
    <row r="64" spans="1:12" x14ac:dyDescent="0.25">
      <c r="A64" s="9" t="s">
        <v>12</v>
      </c>
      <c r="B64" s="9">
        <v>0</v>
      </c>
      <c r="C64" s="9" t="s">
        <v>97</v>
      </c>
      <c r="D64" s="41" t="s">
        <v>98</v>
      </c>
      <c r="E64" s="42"/>
      <c r="F64" s="9">
        <v>168</v>
      </c>
      <c r="G64" s="24">
        <v>18.829999999999998</v>
      </c>
      <c r="H64" s="16">
        <v>26023.22016326883</v>
      </c>
      <c r="I64" s="15">
        <v>204</v>
      </c>
      <c r="J64" s="15" t="s">
        <v>15</v>
      </c>
      <c r="K64" s="23"/>
      <c r="L64" s="1"/>
    </row>
    <row r="65" spans="1:12" x14ac:dyDescent="0.25">
      <c r="A65" s="9" t="s">
        <v>12</v>
      </c>
      <c r="B65" s="9">
        <v>0</v>
      </c>
      <c r="C65" s="9" t="s">
        <v>97</v>
      </c>
      <c r="D65" s="41" t="s">
        <v>99</v>
      </c>
      <c r="E65" s="42"/>
      <c r="F65" s="9">
        <v>168</v>
      </c>
      <c r="G65" s="24">
        <v>104.17</v>
      </c>
      <c r="H65" s="16">
        <v>156063.14749827061</v>
      </c>
      <c r="I65" s="15">
        <v>204</v>
      </c>
      <c r="J65" s="15" t="s">
        <v>15</v>
      </c>
      <c r="K65" s="23"/>
      <c r="L65" s="1"/>
    </row>
    <row r="66" spans="1:12" x14ac:dyDescent="0.25">
      <c r="A66" s="9" t="s">
        <v>12</v>
      </c>
      <c r="B66" s="9">
        <v>0</v>
      </c>
      <c r="C66" s="9" t="s">
        <v>97</v>
      </c>
      <c r="D66" s="41" t="s">
        <v>100</v>
      </c>
      <c r="E66" s="42"/>
      <c r="F66" s="9">
        <v>168</v>
      </c>
      <c r="G66" s="24">
        <v>252.87</v>
      </c>
      <c r="H66" s="16">
        <v>246328.27034154499</v>
      </c>
      <c r="I66" s="15">
        <v>204</v>
      </c>
      <c r="J66" s="15" t="s">
        <v>15</v>
      </c>
      <c r="K66" s="23"/>
      <c r="L66" s="1"/>
    </row>
    <row r="67" spans="1:12" x14ac:dyDescent="0.25">
      <c r="A67" s="9" t="s">
        <v>12</v>
      </c>
      <c r="B67" s="9">
        <v>0</v>
      </c>
      <c r="C67" s="9" t="s">
        <v>97</v>
      </c>
      <c r="D67" s="41" t="s">
        <v>101</v>
      </c>
      <c r="E67" s="42"/>
      <c r="F67" s="9">
        <v>168</v>
      </c>
      <c r="G67" s="24">
        <v>357</v>
      </c>
      <c r="H67" s="16">
        <v>1078645.2112219359</v>
      </c>
      <c r="I67" s="15">
        <v>204</v>
      </c>
      <c r="J67" s="15" t="s">
        <v>15</v>
      </c>
      <c r="K67" s="23"/>
      <c r="L67" s="1"/>
    </row>
    <row r="68" spans="1:12" x14ac:dyDescent="0.25">
      <c r="A68" s="9" t="s">
        <v>12</v>
      </c>
      <c r="B68" s="9">
        <v>0</v>
      </c>
      <c r="C68" s="9" t="s">
        <v>97</v>
      </c>
      <c r="D68" s="41" t="s">
        <v>102</v>
      </c>
      <c r="E68" s="42"/>
      <c r="F68" s="9">
        <v>168</v>
      </c>
      <c r="G68" s="24">
        <v>286.47000000000003</v>
      </c>
      <c r="H68" s="16">
        <v>1034962.7090431942</v>
      </c>
      <c r="I68" s="15">
        <v>204</v>
      </c>
      <c r="J68" s="15" t="s">
        <v>15</v>
      </c>
      <c r="K68" s="23"/>
      <c r="L68" s="1"/>
    </row>
    <row r="69" spans="1:12" x14ac:dyDescent="0.25">
      <c r="A69" s="9" t="s">
        <v>12</v>
      </c>
      <c r="B69" s="9">
        <v>0</v>
      </c>
      <c r="C69" s="9" t="s">
        <v>97</v>
      </c>
      <c r="D69" s="41" t="s">
        <v>103</v>
      </c>
      <c r="E69" s="42"/>
      <c r="F69" s="9">
        <v>168</v>
      </c>
      <c r="G69" s="24">
        <v>15.73</v>
      </c>
      <c r="H69" s="16">
        <v>67051.924140000003</v>
      </c>
      <c r="I69" s="15">
        <v>204</v>
      </c>
      <c r="J69" s="15" t="s">
        <v>15</v>
      </c>
      <c r="K69" s="23"/>
      <c r="L69" s="1"/>
    </row>
    <row r="70" spans="1:12" x14ac:dyDescent="0.25">
      <c r="A70" s="9" t="s">
        <v>12</v>
      </c>
      <c r="B70" s="9">
        <v>0</v>
      </c>
      <c r="C70" s="9" t="s">
        <v>104</v>
      </c>
      <c r="D70" s="41" t="s">
        <v>105</v>
      </c>
      <c r="E70" s="42"/>
      <c r="F70" s="9">
        <v>168</v>
      </c>
      <c r="G70" s="24">
        <v>126.87</v>
      </c>
      <c r="H70" s="16">
        <v>199518.86580645459</v>
      </c>
      <c r="I70" s="15">
        <v>204</v>
      </c>
      <c r="J70" s="15" t="s">
        <v>15</v>
      </c>
      <c r="K70" s="11"/>
      <c r="L70" s="1"/>
    </row>
    <row r="71" spans="1:12" x14ac:dyDescent="0.25">
      <c r="A71" s="9" t="s">
        <v>12</v>
      </c>
      <c r="B71" s="9">
        <v>0</v>
      </c>
      <c r="C71" s="9" t="s">
        <v>106</v>
      </c>
      <c r="D71" s="41" t="s">
        <v>107</v>
      </c>
      <c r="E71" s="42"/>
      <c r="F71" s="9">
        <v>839</v>
      </c>
      <c r="G71" s="24"/>
      <c r="H71" s="16">
        <v>138952.70345660325</v>
      </c>
      <c r="I71" s="15">
        <v>204</v>
      </c>
      <c r="J71" s="15" t="s">
        <v>15</v>
      </c>
      <c r="K71" s="11"/>
      <c r="L71" s="1"/>
    </row>
    <row r="72" spans="1:12" x14ac:dyDescent="0.25">
      <c r="A72" s="9" t="s">
        <v>12</v>
      </c>
      <c r="B72" s="9">
        <v>0</v>
      </c>
      <c r="C72" s="9" t="s">
        <v>108</v>
      </c>
      <c r="D72" s="41" t="s">
        <v>109</v>
      </c>
      <c r="E72" s="42"/>
      <c r="F72" s="9">
        <v>839</v>
      </c>
      <c r="G72" s="24"/>
      <c r="H72" s="16">
        <v>491132.00251752138</v>
      </c>
      <c r="I72" s="15">
        <v>201</v>
      </c>
      <c r="J72" s="15" t="s">
        <v>15</v>
      </c>
      <c r="K72" s="11"/>
      <c r="L72" s="1"/>
    </row>
    <row r="73" spans="1:12" x14ac:dyDescent="0.25">
      <c r="A73" s="9" t="s">
        <v>12</v>
      </c>
      <c r="B73" s="9">
        <v>0</v>
      </c>
      <c r="C73" s="9" t="s">
        <v>110</v>
      </c>
      <c r="D73" s="41" t="s">
        <v>111</v>
      </c>
      <c r="E73" s="42"/>
      <c r="F73" s="9">
        <v>839</v>
      </c>
      <c r="G73" s="24"/>
      <c r="H73" s="16">
        <v>175822.75200000001</v>
      </c>
      <c r="I73" s="15">
        <v>201</v>
      </c>
      <c r="J73" s="15" t="s">
        <v>15</v>
      </c>
      <c r="K73" s="11"/>
      <c r="L73" s="1"/>
    </row>
    <row r="74" spans="1:12" x14ac:dyDescent="0.25">
      <c r="A74" s="9" t="s">
        <v>12</v>
      </c>
      <c r="B74" s="9">
        <v>0</v>
      </c>
      <c r="C74" s="9" t="s">
        <v>112</v>
      </c>
      <c r="D74" s="41" t="s">
        <v>113</v>
      </c>
      <c r="E74" s="42"/>
      <c r="F74" s="9">
        <v>839</v>
      </c>
      <c r="G74" s="24"/>
      <c r="H74" s="16">
        <v>236322.56783000001</v>
      </c>
      <c r="I74" s="15">
        <v>201</v>
      </c>
      <c r="J74" s="15" t="s">
        <v>15</v>
      </c>
      <c r="K74" s="11"/>
      <c r="L74" s="1"/>
    </row>
    <row r="75" spans="1:12" x14ac:dyDescent="0.25">
      <c r="A75" s="9" t="s">
        <v>12</v>
      </c>
      <c r="B75" s="9">
        <v>0</v>
      </c>
      <c r="C75" s="9" t="s">
        <v>97</v>
      </c>
      <c r="D75" s="41" t="s">
        <v>114</v>
      </c>
      <c r="E75" s="42"/>
      <c r="F75" s="9">
        <v>168</v>
      </c>
      <c r="G75" s="24"/>
      <c r="H75" s="16">
        <v>53409</v>
      </c>
      <c r="I75" s="15">
        <v>201</v>
      </c>
      <c r="J75" s="15" t="s">
        <v>15</v>
      </c>
      <c r="K75" s="11"/>
      <c r="L75" s="1"/>
    </row>
    <row r="76" spans="1:12" x14ac:dyDescent="0.25">
      <c r="A76" s="44" t="s">
        <v>115</v>
      </c>
      <c r="B76" s="44"/>
      <c r="C76" s="44"/>
      <c r="D76" s="44"/>
      <c r="E76" s="44"/>
      <c r="F76" s="44"/>
      <c r="G76" s="44"/>
      <c r="H76" s="44"/>
      <c r="I76" s="44"/>
      <c r="J76" s="44"/>
      <c r="K76" s="11"/>
      <c r="L76" s="1"/>
    </row>
    <row r="77" spans="1:12" x14ac:dyDescent="0.25">
      <c r="A77" s="9" t="s">
        <v>12</v>
      </c>
      <c r="B77" s="13">
        <v>1</v>
      </c>
      <c r="C77" s="9" t="s">
        <v>116</v>
      </c>
      <c r="D77" s="43" t="s">
        <v>117</v>
      </c>
      <c r="E77" s="43"/>
      <c r="F77" s="14">
        <v>1111</v>
      </c>
      <c r="G77" s="15">
        <v>1</v>
      </c>
      <c r="H77" s="16">
        <f>'[1]ГРПБ без НДС_12.06.'!I86</f>
        <v>635030.0340000001</v>
      </c>
      <c r="I77" s="15">
        <v>201</v>
      </c>
      <c r="J77" s="15" t="s">
        <v>15</v>
      </c>
      <c r="K77" s="11"/>
      <c r="L77" s="1"/>
    </row>
    <row r="78" spans="1:12" x14ac:dyDescent="0.25">
      <c r="A78" s="9" t="s">
        <v>12</v>
      </c>
      <c r="B78" s="13">
        <v>1</v>
      </c>
      <c r="C78" s="9" t="s">
        <v>116</v>
      </c>
      <c r="D78" s="43" t="s">
        <v>118</v>
      </c>
      <c r="E78" s="43"/>
      <c r="F78" s="14">
        <v>1111</v>
      </c>
      <c r="G78" s="15">
        <v>1</v>
      </c>
      <c r="H78" s="16">
        <f>'[1]ГРПБ без НДС_12.06.'!I87</f>
        <v>470000</v>
      </c>
      <c r="I78" s="15">
        <v>201</v>
      </c>
      <c r="J78" s="15" t="s">
        <v>15</v>
      </c>
      <c r="K78" s="11"/>
      <c r="L78" s="1"/>
    </row>
    <row r="79" spans="1:12" x14ac:dyDescent="0.25">
      <c r="A79" s="9" t="s">
        <v>12</v>
      </c>
      <c r="B79" s="13">
        <v>1</v>
      </c>
      <c r="C79" s="9" t="s">
        <v>119</v>
      </c>
      <c r="D79" s="41" t="s">
        <v>120</v>
      </c>
      <c r="E79" s="42"/>
      <c r="F79" s="14">
        <v>1111</v>
      </c>
      <c r="G79" s="15">
        <v>1</v>
      </c>
      <c r="H79" s="25">
        <v>29569.637999999995</v>
      </c>
      <c r="I79" s="15">
        <v>204</v>
      </c>
      <c r="J79" s="15" t="s">
        <v>15</v>
      </c>
      <c r="K79" s="11"/>
      <c r="L79" s="1"/>
    </row>
    <row r="80" spans="1:12" x14ac:dyDescent="0.25">
      <c r="A80" s="9" t="s">
        <v>12</v>
      </c>
      <c r="B80" s="13">
        <v>1</v>
      </c>
      <c r="C80" s="9" t="s">
        <v>119</v>
      </c>
      <c r="D80" s="41" t="s">
        <v>121</v>
      </c>
      <c r="E80" s="42"/>
      <c r="F80" s="14">
        <v>1111</v>
      </c>
      <c r="G80" s="15">
        <v>1</v>
      </c>
      <c r="H80" s="25">
        <v>18988.283999999996</v>
      </c>
      <c r="I80" s="15">
        <v>204</v>
      </c>
      <c r="J80" s="15" t="s">
        <v>15</v>
      </c>
      <c r="K80" s="11"/>
      <c r="L80" s="1"/>
    </row>
    <row r="81" spans="1:12" x14ac:dyDescent="0.25">
      <c r="A81" s="9" t="s">
        <v>12</v>
      </c>
      <c r="B81" s="13">
        <v>1</v>
      </c>
      <c r="C81" s="9" t="s">
        <v>119</v>
      </c>
      <c r="D81" s="41" t="s">
        <v>122</v>
      </c>
      <c r="E81" s="42"/>
      <c r="F81" s="14">
        <v>1111</v>
      </c>
      <c r="G81" s="15">
        <v>1</v>
      </c>
      <c r="H81" s="25">
        <v>30998.183999999997</v>
      </c>
      <c r="I81" s="15">
        <v>204</v>
      </c>
      <c r="J81" s="15" t="s">
        <v>15</v>
      </c>
      <c r="K81" s="11"/>
      <c r="L81" s="1"/>
    </row>
    <row r="82" spans="1:12" x14ac:dyDescent="0.25">
      <c r="A82" s="9" t="s">
        <v>12</v>
      </c>
      <c r="B82" s="13">
        <v>1</v>
      </c>
      <c r="C82" s="9" t="s">
        <v>119</v>
      </c>
      <c r="D82" s="41" t="s">
        <v>123</v>
      </c>
      <c r="E82" s="42"/>
      <c r="F82" s="14">
        <v>1111</v>
      </c>
      <c r="G82" s="15">
        <v>1</v>
      </c>
      <c r="H82" s="25">
        <v>11891.431</v>
      </c>
      <c r="I82" s="15">
        <v>204</v>
      </c>
      <c r="J82" s="15" t="s">
        <v>15</v>
      </c>
      <c r="K82" s="11"/>
      <c r="L82" s="1"/>
    </row>
    <row r="83" spans="1:12" x14ac:dyDescent="0.25">
      <c r="A83" s="9" t="s">
        <v>12</v>
      </c>
      <c r="B83" s="13">
        <v>1</v>
      </c>
      <c r="C83" s="9" t="s">
        <v>119</v>
      </c>
      <c r="D83" s="41" t="s">
        <v>124</v>
      </c>
      <c r="E83" s="42"/>
      <c r="F83" s="14">
        <v>1111</v>
      </c>
      <c r="G83" s="15">
        <v>1</v>
      </c>
      <c r="H83" s="25">
        <v>9001.1039999999994</v>
      </c>
      <c r="I83" s="15">
        <v>204</v>
      </c>
      <c r="J83" s="15" t="s">
        <v>15</v>
      </c>
      <c r="K83" s="11"/>
      <c r="L83" s="1"/>
    </row>
    <row r="84" spans="1:12" x14ac:dyDescent="0.25">
      <c r="A84" s="9" t="s">
        <v>12</v>
      </c>
      <c r="B84" s="13">
        <v>1</v>
      </c>
      <c r="C84" s="9" t="s">
        <v>119</v>
      </c>
      <c r="D84" s="41" t="s">
        <v>125</v>
      </c>
      <c r="E84" s="42"/>
      <c r="F84" s="14">
        <v>1111</v>
      </c>
      <c r="G84" s="15">
        <v>1</v>
      </c>
      <c r="H84" s="25">
        <v>55877.639999999992</v>
      </c>
      <c r="I84" s="15">
        <v>204</v>
      </c>
      <c r="J84" s="15" t="s">
        <v>15</v>
      </c>
      <c r="K84" s="11"/>
      <c r="L84" s="1"/>
    </row>
    <row r="85" spans="1:12" x14ac:dyDescent="0.25">
      <c r="A85" s="9" t="s">
        <v>12</v>
      </c>
      <c r="B85" s="13">
        <v>1</v>
      </c>
      <c r="C85" s="9" t="s">
        <v>119</v>
      </c>
      <c r="D85" s="41" t="s">
        <v>126</v>
      </c>
      <c r="E85" s="42"/>
      <c r="F85" s="14">
        <v>1111</v>
      </c>
      <c r="G85" s="15">
        <v>1</v>
      </c>
      <c r="H85" s="25">
        <v>3794.6428571428569</v>
      </c>
      <c r="I85" s="15">
        <v>204</v>
      </c>
      <c r="J85" s="15" t="s">
        <v>15</v>
      </c>
      <c r="K85" s="11"/>
      <c r="L85" s="1"/>
    </row>
    <row r="86" spans="1:12" x14ac:dyDescent="0.25">
      <c r="A86" s="9" t="s">
        <v>12</v>
      </c>
      <c r="B86" s="13">
        <v>1</v>
      </c>
      <c r="C86" s="9" t="s">
        <v>119</v>
      </c>
      <c r="D86" s="41" t="s">
        <v>127</v>
      </c>
      <c r="E86" s="42"/>
      <c r="F86" s="14">
        <v>1111</v>
      </c>
      <c r="G86" s="15">
        <v>1</v>
      </c>
      <c r="H86" s="25">
        <v>4910.7142857142853</v>
      </c>
      <c r="I86" s="15">
        <v>204</v>
      </c>
      <c r="J86" s="15" t="s">
        <v>15</v>
      </c>
      <c r="K86" s="11"/>
      <c r="L86" s="1"/>
    </row>
    <row r="87" spans="1:12" x14ac:dyDescent="0.25">
      <c r="A87" s="44" t="s">
        <v>128</v>
      </c>
      <c r="B87" s="44"/>
      <c r="C87" s="44"/>
      <c r="D87" s="44"/>
      <c r="E87" s="44"/>
      <c r="F87" s="44"/>
      <c r="G87" s="44"/>
      <c r="H87" s="44"/>
      <c r="I87" s="44"/>
      <c r="J87" s="44"/>
      <c r="K87" s="11"/>
      <c r="L87" s="1"/>
    </row>
    <row r="88" spans="1:12" x14ac:dyDescent="0.25">
      <c r="A88" s="9" t="s">
        <v>12</v>
      </c>
      <c r="B88" s="13">
        <v>2</v>
      </c>
      <c r="C88" s="9" t="s">
        <v>129</v>
      </c>
      <c r="D88" s="43" t="s">
        <v>130</v>
      </c>
      <c r="E88" s="43"/>
      <c r="F88" s="14">
        <v>5114</v>
      </c>
      <c r="G88" s="15">
        <v>1</v>
      </c>
      <c r="H88" s="16">
        <f>'[1]Адм_без НДС_25.06.'!K33</f>
        <v>361.71069999999997</v>
      </c>
      <c r="I88" s="15">
        <v>204</v>
      </c>
      <c r="J88" s="15" t="s">
        <v>15</v>
      </c>
      <c r="K88" s="23"/>
      <c r="L88" s="1"/>
    </row>
    <row r="89" spans="1:12" x14ac:dyDescent="0.25">
      <c r="A89" s="9" t="s">
        <v>12</v>
      </c>
      <c r="B89" s="13">
        <v>2</v>
      </c>
      <c r="C89" s="9" t="s">
        <v>131</v>
      </c>
      <c r="D89" s="43" t="s">
        <v>132</v>
      </c>
      <c r="E89" s="43"/>
      <c r="F89" s="14">
        <v>5114</v>
      </c>
      <c r="G89" s="15">
        <v>1</v>
      </c>
      <c r="H89" s="16">
        <f>'[1]Адм_без НДС_25.06.'!K37+'[1]Адм_без НДС_25.06.'!K38+'[1]Адм_без НДС_25.06.'!K39</f>
        <v>28153.071428571428</v>
      </c>
      <c r="I89" s="15">
        <v>204</v>
      </c>
      <c r="J89" s="15" t="s">
        <v>15</v>
      </c>
      <c r="K89" s="23"/>
      <c r="L89" s="1"/>
    </row>
    <row r="90" spans="1:12" x14ac:dyDescent="0.25">
      <c r="A90" s="9" t="s">
        <v>12</v>
      </c>
      <c r="B90" s="13">
        <v>2</v>
      </c>
      <c r="C90" s="9" t="s">
        <v>133</v>
      </c>
      <c r="D90" s="43" t="s">
        <v>134</v>
      </c>
      <c r="E90" s="43"/>
      <c r="F90" s="14">
        <v>5114</v>
      </c>
      <c r="G90" s="15">
        <v>1</v>
      </c>
      <c r="H90" s="16">
        <f>'[1]Адм_без НДС_25.06.'!K42+'[1]Адм_без НДС_25.06.'!K43</f>
        <v>1114.4000000000001</v>
      </c>
      <c r="I90" s="15">
        <v>204</v>
      </c>
      <c r="J90" s="15" t="s">
        <v>15</v>
      </c>
      <c r="K90" s="23"/>
      <c r="L90" s="1"/>
    </row>
    <row r="91" spans="1:12" x14ac:dyDescent="0.25">
      <c r="A91" s="9" t="s">
        <v>12</v>
      </c>
      <c r="B91" s="13">
        <v>2</v>
      </c>
      <c r="C91" s="9" t="s">
        <v>135</v>
      </c>
      <c r="D91" s="41" t="s">
        <v>136</v>
      </c>
      <c r="E91" s="42"/>
      <c r="F91" s="14">
        <v>5114</v>
      </c>
      <c r="G91" s="15">
        <v>1</v>
      </c>
      <c r="H91" s="16">
        <f>'[1]Адм_без НДС_25.06.'!K59</f>
        <v>49916.858397530865</v>
      </c>
      <c r="I91" s="15">
        <v>201</v>
      </c>
      <c r="J91" s="15" t="s">
        <v>15</v>
      </c>
      <c r="K91" s="23"/>
      <c r="L91" s="1"/>
    </row>
    <row r="92" spans="1:12" x14ac:dyDescent="0.25">
      <c r="A92" s="9" t="s">
        <v>12</v>
      </c>
      <c r="B92" s="13">
        <v>2</v>
      </c>
      <c r="C92" s="9" t="s">
        <v>46</v>
      </c>
      <c r="D92" s="41" t="s">
        <v>137</v>
      </c>
      <c r="E92" s="42"/>
      <c r="F92" s="14">
        <v>5114</v>
      </c>
      <c r="G92" s="15">
        <v>1</v>
      </c>
      <c r="H92" s="16">
        <f>'[1]Адм_без НДС_25.06.'!K61</f>
        <v>55626.132738095228</v>
      </c>
      <c r="I92" s="15">
        <v>204</v>
      </c>
      <c r="J92" s="15" t="s">
        <v>15</v>
      </c>
      <c r="K92" s="23"/>
      <c r="L92" s="1"/>
    </row>
    <row r="93" spans="1:12" x14ac:dyDescent="0.25">
      <c r="A93" s="9" t="s">
        <v>12</v>
      </c>
      <c r="B93" s="13">
        <v>2</v>
      </c>
      <c r="C93" s="9" t="s">
        <v>138</v>
      </c>
      <c r="D93" s="43" t="s">
        <v>139</v>
      </c>
      <c r="E93" s="43"/>
      <c r="F93" s="14">
        <v>5114</v>
      </c>
      <c r="G93" s="15">
        <v>1</v>
      </c>
      <c r="H93" s="16">
        <f>'[1]ГРПБ без НДС_12.06.'!I88</f>
        <v>28000</v>
      </c>
      <c r="I93" s="15">
        <v>201</v>
      </c>
      <c r="J93" s="15" t="s">
        <v>15</v>
      </c>
      <c r="K93" s="23"/>
      <c r="L93" s="1"/>
    </row>
    <row r="94" spans="1:12" x14ac:dyDescent="0.25">
      <c r="A94" s="9" t="s">
        <v>12</v>
      </c>
      <c r="B94" s="13">
        <v>2</v>
      </c>
      <c r="C94" s="9" t="s">
        <v>140</v>
      </c>
      <c r="D94" s="43" t="s">
        <v>141</v>
      </c>
      <c r="E94" s="43"/>
      <c r="F94" s="14">
        <v>5114</v>
      </c>
      <c r="G94" s="15">
        <v>1</v>
      </c>
      <c r="H94" s="16">
        <f>'[1]Адм_без НДС_25.06.'!K57+'[1]Адм_без НДС_25.06.'!K58</f>
        <v>8000</v>
      </c>
      <c r="I94" s="15">
        <v>201</v>
      </c>
      <c r="J94" s="15" t="s">
        <v>15</v>
      </c>
      <c r="K94" s="23"/>
      <c r="L94" s="1"/>
    </row>
    <row r="95" spans="1:12" x14ac:dyDescent="0.25">
      <c r="A95" s="9" t="s">
        <v>12</v>
      </c>
      <c r="B95" s="13">
        <v>2</v>
      </c>
      <c r="C95" s="9" t="s">
        <v>142</v>
      </c>
      <c r="D95" s="43" t="s">
        <v>143</v>
      </c>
      <c r="E95" s="43"/>
      <c r="F95" s="14">
        <v>5114</v>
      </c>
      <c r="G95" s="15">
        <v>1</v>
      </c>
      <c r="H95" s="16">
        <f>'[1]Адм_без НДС_25.06.'!K56</f>
        <v>4601.5</v>
      </c>
      <c r="I95" s="15">
        <v>204</v>
      </c>
      <c r="J95" s="15" t="s">
        <v>15</v>
      </c>
      <c r="K95" s="23"/>
      <c r="L95" s="1"/>
    </row>
    <row r="96" spans="1:12" x14ac:dyDescent="0.25">
      <c r="A96" s="9" t="s">
        <v>12</v>
      </c>
      <c r="B96" s="13">
        <v>2</v>
      </c>
      <c r="C96" s="9" t="s">
        <v>144</v>
      </c>
      <c r="D96" s="43" t="s">
        <v>145</v>
      </c>
      <c r="E96" s="43"/>
      <c r="F96" s="14">
        <v>5114</v>
      </c>
      <c r="G96" s="15">
        <v>1</v>
      </c>
      <c r="H96" s="16">
        <f>'[1]Адм_без НДС_25.06.'!K63</f>
        <v>1339.2857142857142</v>
      </c>
      <c r="I96" s="15">
        <v>204</v>
      </c>
      <c r="J96" s="15" t="s">
        <v>15</v>
      </c>
      <c r="K96" s="23"/>
      <c r="L96" s="1"/>
    </row>
    <row r="97" spans="1:12" x14ac:dyDescent="0.25">
      <c r="A97" s="9" t="s">
        <v>12</v>
      </c>
      <c r="B97" s="13">
        <v>2</v>
      </c>
      <c r="C97" s="9" t="s">
        <v>146</v>
      </c>
      <c r="D97" s="43" t="s">
        <v>147</v>
      </c>
      <c r="E97" s="43"/>
      <c r="F97" s="14">
        <v>5114</v>
      </c>
      <c r="G97" s="15">
        <v>1</v>
      </c>
      <c r="H97" s="16">
        <f>'[1]Адм_без НДС_25.06.'!K64</f>
        <v>858</v>
      </c>
      <c r="I97" s="15">
        <v>204</v>
      </c>
      <c r="J97" s="15" t="s">
        <v>15</v>
      </c>
      <c r="K97" s="23"/>
      <c r="L97" s="1"/>
    </row>
    <row r="98" spans="1:12" x14ac:dyDescent="0.25">
      <c r="A98" s="9" t="s">
        <v>12</v>
      </c>
      <c r="B98" s="13">
        <v>2</v>
      </c>
      <c r="C98" s="9" t="s">
        <v>148</v>
      </c>
      <c r="D98" s="43" t="s">
        <v>149</v>
      </c>
      <c r="E98" s="43"/>
      <c r="F98" s="14">
        <v>5114</v>
      </c>
      <c r="G98" s="15">
        <v>1</v>
      </c>
      <c r="H98" s="16">
        <f>'[1]Адм_без НДС_25.06.'!K75</f>
        <v>2477.8388571428568</v>
      </c>
      <c r="I98" s="15">
        <v>203</v>
      </c>
      <c r="J98" s="15" t="s">
        <v>15</v>
      </c>
      <c r="K98" s="23"/>
      <c r="L98" s="1"/>
    </row>
    <row r="99" spans="1:12" x14ac:dyDescent="0.25">
      <c r="A99" s="9" t="s">
        <v>12</v>
      </c>
      <c r="B99" s="13">
        <v>2</v>
      </c>
      <c r="C99" s="9" t="s">
        <v>150</v>
      </c>
      <c r="D99" s="41" t="s">
        <v>151</v>
      </c>
      <c r="E99" s="42"/>
      <c r="F99" s="14">
        <v>5114</v>
      </c>
      <c r="G99" s="15">
        <v>1</v>
      </c>
      <c r="H99" s="16">
        <f>'[1]Адм_без НДС_25.06.'!K74</f>
        <v>228</v>
      </c>
      <c r="I99" s="15">
        <v>204</v>
      </c>
      <c r="J99" s="15" t="s">
        <v>15</v>
      </c>
      <c r="K99" s="23"/>
      <c r="L99" s="1"/>
    </row>
    <row r="100" spans="1:12" x14ac:dyDescent="0.25">
      <c r="A100" s="9" t="s">
        <v>12</v>
      </c>
      <c r="B100" s="13">
        <v>2</v>
      </c>
      <c r="C100" s="9" t="s">
        <v>152</v>
      </c>
      <c r="D100" s="43" t="s">
        <v>153</v>
      </c>
      <c r="E100" s="43"/>
      <c r="F100" s="14">
        <v>5114</v>
      </c>
      <c r="G100" s="15">
        <v>1</v>
      </c>
      <c r="H100" s="19">
        <f>'[1]Адм_без НДС_25.06.'!K45-H101</f>
        <v>959.34799999999996</v>
      </c>
      <c r="I100" s="15">
        <v>204</v>
      </c>
      <c r="J100" s="15" t="s">
        <v>15</v>
      </c>
      <c r="K100" s="22"/>
      <c r="L100" s="1"/>
    </row>
    <row r="101" spans="1:12" x14ac:dyDescent="0.25">
      <c r="A101" s="9" t="s">
        <v>12</v>
      </c>
      <c r="B101" s="13">
        <v>2</v>
      </c>
      <c r="C101" s="9" t="s">
        <v>152</v>
      </c>
      <c r="D101" s="41" t="s">
        <v>154</v>
      </c>
      <c r="E101" s="42"/>
      <c r="F101" s="14">
        <v>5114</v>
      </c>
      <c r="G101" s="15">
        <v>1</v>
      </c>
      <c r="H101" s="19">
        <f>[1]Обуч!I30/1000</f>
        <v>3538</v>
      </c>
      <c r="I101" s="15">
        <v>204</v>
      </c>
      <c r="J101" s="15" t="s">
        <v>15</v>
      </c>
      <c r="K101" s="22"/>
      <c r="L101" s="1"/>
    </row>
    <row r="102" spans="1:12" x14ac:dyDescent="0.25">
      <c r="A102" s="9" t="s">
        <v>12</v>
      </c>
      <c r="B102" s="13">
        <v>2</v>
      </c>
      <c r="C102" s="9" t="s">
        <v>155</v>
      </c>
      <c r="D102" s="43" t="s">
        <v>156</v>
      </c>
      <c r="E102" s="43"/>
      <c r="F102" s="14">
        <v>5114</v>
      </c>
      <c r="G102" s="21">
        <v>1</v>
      </c>
      <c r="H102" s="16">
        <f>'[1]Адм_без НДС_25.06.'!K77</f>
        <v>2413.6</v>
      </c>
      <c r="I102" s="15">
        <v>204</v>
      </c>
      <c r="J102" s="15" t="s">
        <v>15</v>
      </c>
      <c r="K102" s="23"/>
      <c r="L102" s="1"/>
    </row>
    <row r="103" spans="1:12" x14ac:dyDescent="0.25">
      <c r="A103" s="9" t="s">
        <v>12</v>
      </c>
      <c r="B103" s="13">
        <v>2</v>
      </c>
      <c r="C103" s="9" t="s">
        <v>157</v>
      </c>
      <c r="D103" s="41" t="s">
        <v>158</v>
      </c>
      <c r="E103" s="42"/>
      <c r="F103" s="14">
        <v>5114</v>
      </c>
      <c r="G103" s="21">
        <v>1</v>
      </c>
      <c r="H103" s="16">
        <f>'[1]Адм_без НДС_25.06.'!K80</f>
        <v>15000</v>
      </c>
      <c r="I103" s="15">
        <v>204</v>
      </c>
      <c r="J103" s="15" t="s">
        <v>15</v>
      </c>
      <c r="K103" s="23"/>
      <c r="L103" s="1"/>
    </row>
    <row r="104" spans="1:12" x14ac:dyDescent="0.25">
      <c r="A104" s="9" t="s">
        <v>12</v>
      </c>
      <c r="B104" s="13">
        <v>2</v>
      </c>
      <c r="C104" s="9" t="s">
        <v>159</v>
      </c>
      <c r="D104" s="41" t="s">
        <v>160</v>
      </c>
      <c r="E104" s="42"/>
      <c r="F104" s="14">
        <v>5114</v>
      </c>
      <c r="G104" s="21">
        <v>1</v>
      </c>
      <c r="H104" s="16">
        <f>'[1]Адм_без НДС_25.06.'!K81</f>
        <v>1814.1</v>
      </c>
      <c r="I104" s="15">
        <v>204</v>
      </c>
      <c r="J104" s="15" t="s">
        <v>15</v>
      </c>
      <c r="K104" s="23"/>
      <c r="L104" s="1"/>
    </row>
    <row r="105" spans="1:12" x14ac:dyDescent="0.25">
      <c r="A105" s="9" t="s">
        <v>12</v>
      </c>
      <c r="B105" s="13">
        <v>2</v>
      </c>
      <c r="C105" s="9" t="s">
        <v>159</v>
      </c>
      <c r="D105" s="41" t="s">
        <v>161</v>
      </c>
      <c r="E105" s="42"/>
      <c r="F105" s="14">
        <v>5114</v>
      </c>
      <c r="G105" s="21">
        <v>1</v>
      </c>
      <c r="H105" s="16">
        <f>'[1]Адм_без НДС_25.06.'!K82</f>
        <v>712.5</v>
      </c>
      <c r="I105" s="15">
        <v>204</v>
      </c>
      <c r="J105" s="15" t="s">
        <v>15</v>
      </c>
      <c r="K105" s="23"/>
      <c r="L105" s="1"/>
    </row>
    <row r="106" spans="1:12" x14ac:dyDescent="0.25">
      <c r="A106" s="9" t="s">
        <v>12</v>
      </c>
      <c r="B106" s="13">
        <v>2</v>
      </c>
      <c r="C106" s="9" t="s">
        <v>162</v>
      </c>
      <c r="D106" s="41" t="s">
        <v>163</v>
      </c>
      <c r="E106" s="42"/>
      <c r="F106" s="14">
        <v>5114</v>
      </c>
      <c r="G106" s="21">
        <v>1</v>
      </c>
      <c r="H106" s="16">
        <f>'[1]Адм_без НДС_25.06.'!K89</f>
        <v>357.14285714285711</v>
      </c>
      <c r="I106" s="15">
        <v>204</v>
      </c>
      <c r="J106" s="15" t="s">
        <v>15</v>
      </c>
      <c r="K106" s="23"/>
      <c r="L106" s="1"/>
    </row>
    <row r="107" spans="1:12" x14ac:dyDescent="0.25">
      <c r="A107" s="9" t="s">
        <v>12</v>
      </c>
      <c r="B107" s="13">
        <v>2</v>
      </c>
      <c r="C107" s="9" t="s">
        <v>164</v>
      </c>
      <c r="D107" s="43" t="s">
        <v>165</v>
      </c>
      <c r="E107" s="43"/>
      <c r="F107" s="14">
        <v>5114</v>
      </c>
      <c r="G107" s="15">
        <v>1</v>
      </c>
      <c r="H107" s="16">
        <f>[1]авто!L6</f>
        <v>21600</v>
      </c>
      <c r="I107" s="15">
        <v>201</v>
      </c>
      <c r="J107" s="15" t="s">
        <v>15</v>
      </c>
      <c r="K107" s="22"/>
      <c r="L107" s="1"/>
    </row>
    <row r="108" spans="1:12" x14ac:dyDescent="0.25">
      <c r="A108" s="9" t="s">
        <v>12</v>
      </c>
      <c r="B108" s="13">
        <v>2</v>
      </c>
      <c r="C108" s="9" t="s">
        <v>164</v>
      </c>
      <c r="D108" s="43" t="s">
        <v>166</v>
      </c>
      <c r="E108" s="43"/>
      <c r="F108" s="14">
        <v>5114</v>
      </c>
      <c r="G108" s="15">
        <v>1</v>
      </c>
      <c r="H108" s="16">
        <f>[1]авто!L7</f>
        <v>19200</v>
      </c>
      <c r="I108" s="15">
        <v>201</v>
      </c>
      <c r="J108" s="15" t="s">
        <v>15</v>
      </c>
      <c r="K108" s="22"/>
      <c r="L108" s="1"/>
    </row>
    <row r="109" spans="1:12" x14ac:dyDescent="0.25">
      <c r="A109" s="9" t="s">
        <v>12</v>
      </c>
      <c r="B109" s="13">
        <v>2</v>
      </c>
      <c r="C109" s="9" t="s">
        <v>164</v>
      </c>
      <c r="D109" s="43" t="s">
        <v>167</v>
      </c>
      <c r="E109" s="43"/>
      <c r="F109" s="14">
        <v>5114</v>
      </c>
      <c r="G109" s="15">
        <v>1</v>
      </c>
      <c r="H109" s="16">
        <f>1300*12</f>
        <v>15600</v>
      </c>
      <c r="I109" s="15">
        <v>201</v>
      </c>
      <c r="J109" s="15" t="s">
        <v>15</v>
      </c>
      <c r="K109" s="22"/>
      <c r="L109" s="1"/>
    </row>
    <row r="110" spans="1:12" x14ac:dyDescent="0.25">
      <c r="A110" s="9" t="s">
        <v>12</v>
      </c>
      <c r="B110" s="13">
        <v>2</v>
      </c>
      <c r="C110" s="9" t="s">
        <v>164</v>
      </c>
      <c r="D110" s="43" t="s">
        <v>168</v>
      </c>
      <c r="E110" s="43"/>
      <c r="F110" s="14">
        <v>5114</v>
      </c>
      <c r="G110" s="15">
        <v>1</v>
      </c>
      <c r="H110" s="16">
        <f>(900*11)+1300</f>
        <v>11200</v>
      </c>
      <c r="I110" s="15">
        <v>201</v>
      </c>
      <c r="J110" s="15" t="s">
        <v>15</v>
      </c>
      <c r="K110" s="22"/>
      <c r="L110" s="1"/>
    </row>
    <row r="111" spans="1:12" x14ac:dyDescent="0.25">
      <c r="A111" s="9" t="s">
        <v>12</v>
      </c>
      <c r="B111" s="13">
        <v>2</v>
      </c>
      <c r="C111" s="9" t="s">
        <v>164</v>
      </c>
      <c r="D111" s="43" t="s">
        <v>169</v>
      </c>
      <c r="E111" s="43"/>
      <c r="F111" s="14">
        <v>5114</v>
      </c>
      <c r="G111" s="15">
        <v>1</v>
      </c>
      <c r="H111" s="16">
        <f>(1300*5)+4071.92</f>
        <v>10571.92</v>
      </c>
      <c r="I111" s="15">
        <v>203</v>
      </c>
      <c r="J111" s="15" t="s">
        <v>15</v>
      </c>
      <c r="K111" s="22"/>
      <c r="L111" s="1"/>
    </row>
    <row r="112" spans="1:12" x14ac:dyDescent="0.25">
      <c r="A112" s="9" t="s">
        <v>12</v>
      </c>
      <c r="B112" s="13">
        <v>2</v>
      </c>
      <c r="C112" s="9" t="s">
        <v>170</v>
      </c>
      <c r="D112" s="41" t="s">
        <v>171</v>
      </c>
      <c r="E112" s="42"/>
      <c r="F112" s="14">
        <v>5114</v>
      </c>
      <c r="G112" s="15">
        <v>1</v>
      </c>
      <c r="H112" s="16">
        <f>'[1]ГРПБ без НДС_12.06.'!I92</f>
        <v>40960</v>
      </c>
      <c r="I112" s="15">
        <v>201</v>
      </c>
      <c r="J112" s="15" t="s">
        <v>15</v>
      </c>
      <c r="K112" s="22"/>
      <c r="L112" s="1"/>
    </row>
    <row r="113" spans="1:12" x14ac:dyDescent="0.25">
      <c r="A113" s="9" t="s">
        <v>12</v>
      </c>
      <c r="B113" s="13">
        <v>2</v>
      </c>
      <c r="C113" s="9" t="s">
        <v>172</v>
      </c>
      <c r="D113" s="41" t="s">
        <v>173</v>
      </c>
      <c r="E113" s="42"/>
      <c r="F113" s="14">
        <v>5114</v>
      </c>
      <c r="G113" s="15">
        <v>1</v>
      </c>
      <c r="H113" s="16">
        <f>'[1]ГРПБ без НДС_12.06.'!I89</f>
        <v>43274.197</v>
      </c>
      <c r="I113" s="15">
        <v>201</v>
      </c>
      <c r="J113" s="15" t="s">
        <v>15</v>
      </c>
      <c r="K113" s="22"/>
      <c r="L113" s="1"/>
    </row>
    <row r="114" spans="1:12" x14ac:dyDescent="0.25">
      <c r="A114" s="9" t="s">
        <v>12</v>
      </c>
      <c r="B114" s="13">
        <v>2</v>
      </c>
      <c r="C114" s="9" t="s">
        <v>174</v>
      </c>
      <c r="D114" s="41" t="s">
        <v>175</v>
      </c>
      <c r="E114" s="42"/>
      <c r="F114" s="14">
        <v>5114</v>
      </c>
      <c r="G114" s="15">
        <v>1</v>
      </c>
      <c r="H114" s="16">
        <f>'[1]ГРПБ без НДС_12.06.'!I90</f>
        <v>50000</v>
      </c>
      <c r="I114" s="15">
        <v>203</v>
      </c>
      <c r="J114" s="15" t="s">
        <v>15</v>
      </c>
      <c r="K114" s="22"/>
      <c r="L114" s="1"/>
    </row>
    <row r="115" spans="1:12" x14ac:dyDescent="0.25">
      <c r="A115" s="9" t="s">
        <v>12</v>
      </c>
      <c r="B115" s="13">
        <v>2</v>
      </c>
      <c r="C115" s="9" t="s">
        <v>176</v>
      </c>
      <c r="D115" s="41" t="s">
        <v>177</v>
      </c>
      <c r="E115" s="42"/>
      <c r="F115" s="14">
        <v>5114</v>
      </c>
      <c r="G115" s="15">
        <v>1</v>
      </c>
      <c r="H115" s="16">
        <f>'[1]ГРПБ без НДС_12.06.'!I93</f>
        <v>1212.5999999999999</v>
      </c>
      <c r="I115" s="15">
        <v>204</v>
      </c>
      <c r="J115" s="15" t="s">
        <v>15</v>
      </c>
      <c r="K115" s="22"/>
      <c r="L115" s="1"/>
    </row>
    <row r="116" spans="1:12" x14ac:dyDescent="0.25">
      <c r="A116" s="9" t="s">
        <v>12</v>
      </c>
      <c r="B116" s="13">
        <v>2</v>
      </c>
      <c r="C116" s="9" t="s">
        <v>174</v>
      </c>
      <c r="D116" s="41" t="s">
        <v>178</v>
      </c>
      <c r="E116" s="42"/>
      <c r="F116" s="14">
        <v>5114</v>
      </c>
      <c r="G116" s="15">
        <v>1</v>
      </c>
      <c r="H116" s="16">
        <f>'[1]ГРПБ без НДС_12.06.'!I102</f>
        <v>1643.4839999999999</v>
      </c>
      <c r="I116" s="15">
        <v>204</v>
      </c>
      <c r="J116" s="15" t="s">
        <v>15</v>
      </c>
      <c r="K116" s="22"/>
      <c r="L116" s="1"/>
    </row>
    <row r="117" spans="1:12" x14ac:dyDescent="0.25">
      <c r="A117" s="9" t="s">
        <v>12</v>
      </c>
      <c r="B117" s="13">
        <v>2</v>
      </c>
      <c r="C117" s="9" t="s">
        <v>179</v>
      </c>
      <c r="D117" s="41" t="s">
        <v>180</v>
      </c>
      <c r="E117" s="42"/>
      <c r="F117" s="14">
        <v>5114</v>
      </c>
      <c r="G117" s="15">
        <v>1</v>
      </c>
      <c r="H117" s="16">
        <f>'[1]Адм_без НДС_25.06.'!K98</f>
        <v>9500</v>
      </c>
      <c r="I117" s="15">
        <v>201</v>
      </c>
      <c r="J117" s="15" t="s">
        <v>15</v>
      </c>
      <c r="K117" s="22"/>
      <c r="L117" s="1"/>
    </row>
    <row r="118" spans="1:12" x14ac:dyDescent="0.25">
      <c r="A118" s="9" t="s">
        <v>12</v>
      </c>
      <c r="B118" s="13">
        <v>2</v>
      </c>
      <c r="C118" s="9" t="s">
        <v>181</v>
      </c>
      <c r="D118" s="41" t="s">
        <v>182</v>
      </c>
      <c r="E118" s="42"/>
      <c r="F118" s="14">
        <v>5114</v>
      </c>
      <c r="G118" s="15">
        <v>1</v>
      </c>
      <c r="H118" s="16">
        <f>'[1]ГРПБ без НДС_12.06.'!I43</f>
        <v>2499.9999999999995</v>
      </c>
      <c r="I118" s="15">
        <v>201</v>
      </c>
      <c r="J118" s="15" t="s">
        <v>15</v>
      </c>
      <c r="K118" s="22"/>
      <c r="L118" s="1"/>
    </row>
    <row r="119" spans="1:12" x14ac:dyDescent="0.25">
      <c r="A119" s="9" t="s">
        <v>12</v>
      </c>
      <c r="B119" s="13">
        <v>2</v>
      </c>
      <c r="C119" s="9" t="s">
        <v>183</v>
      </c>
      <c r="D119" s="41" t="s">
        <v>184</v>
      </c>
      <c r="E119" s="42"/>
      <c r="F119" s="14">
        <v>5114</v>
      </c>
      <c r="G119" s="15">
        <v>1</v>
      </c>
      <c r="H119" s="16">
        <f>'[1]Адм_без НДС_25.06.'!K97</f>
        <v>476</v>
      </c>
      <c r="I119" s="15">
        <v>204</v>
      </c>
      <c r="J119" s="15" t="s">
        <v>15</v>
      </c>
      <c r="K119" s="22"/>
      <c r="L119" s="1"/>
    </row>
    <row r="120" spans="1:12" x14ac:dyDescent="0.25">
      <c r="A120" s="9" t="s">
        <v>12</v>
      </c>
      <c r="B120" s="13">
        <v>2</v>
      </c>
      <c r="C120" s="9" t="s">
        <v>185</v>
      </c>
      <c r="D120" s="41" t="s">
        <v>186</v>
      </c>
      <c r="E120" s="42"/>
      <c r="F120" s="14">
        <v>5114</v>
      </c>
      <c r="G120" s="15">
        <v>1</v>
      </c>
      <c r="H120" s="16">
        <f>'[1]ГРПБ без НДС_12.06.'!I44</f>
        <v>2000</v>
      </c>
      <c r="I120" s="15">
        <v>201</v>
      </c>
      <c r="J120" s="15" t="s">
        <v>15</v>
      </c>
      <c r="K120" s="22"/>
      <c r="L120" s="1"/>
    </row>
    <row r="121" spans="1:12" x14ac:dyDescent="0.25">
      <c r="A121" s="9" t="s">
        <v>12</v>
      </c>
      <c r="B121" s="13">
        <v>2</v>
      </c>
      <c r="C121" s="9" t="s">
        <v>187</v>
      </c>
      <c r="D121" s="41" t="s">
        <v>188</v>
      </c>
      <c r="E121" s="42"/>
      <c r="F121" s="14">
        <v>5114</v>
      </c>
      <c r="G121" s="15">
        <v>1</v>
      </c>
      <c r="H121" s="16">
        <f>'[1]ГРПБ без НДС_12.06.'!I45</f>
        <v>20436.989999999998</v>
      </c>
      <c r="I121" s="15">
        <v>201</v>
      </c>
      <c r="J121" s="15" t="s">
        <v>15</v>
      </c>
      <c r="K121" s="22"/>
      <c r="L121" s="1"/>
    </row>
    <row r="122" spans="1:12" x14ac:dyDescent="0.25">
      <c r="A122" s="9" t="s">
        <v>12</v>
      </c>
      <c r="B122" s="13">
        <v>2</v>
      </c>
      <c r="C122" s="9" t="s">
        <v>189</v>
      </c>
      <c r="D122" s="41" t="s">
        <v>190</v>
      </c>
      <c r="E122" s="42"/>
      <c r="F122" s="14">
        <v>5114</v>
      </c>
      <c r="G122" s="15">
        <v>1</v>
      </c>
      <c r="H122" s="16">
        <f>'[1]ГРПБ без НДС_12.06.'!I12</f>
        <v>2365.0410000000002</v>
      </c>
      <c r="I122" s="15">
        <v>204</v>
      </c>
      <c r="J122" s="15" t="s">
        <v>15</v>
      </c>
      <c r="K122" s="22"/>
      <c r="L122" s="1"/>
    </row>
    <row r="123" spans="1:12" x14ac:dyDescent="0.25">
      <c r="A123" s="9" t="s">
        <v>12</v>
      </c>
      <c r="B123" s="13">
        <v>2</v>
      </c>
      <c r="C123" s="9" t="s">
        <v>191</v>
      </c>
      <c r="D123" s="41" t="s">
        <v>192</v>
      </c>
      <c r="E123" s="42"/>
      <c r="F123" s="14">
        <v>5114</v>
      </c>
      <c r="G123" s="15">
        <v>1</v>
      </c>
      <c r="H123" s="16">
        <f>'[1]ГРПБ без НДС_12.06.'!I14</f>
        <v>5178.5714107142849</v>
      </c>
      <c r="I123" s="15">
        <v>203</v>
      </c>
      <c r="J123" s="15" t="s">
        <v>15</v>
      </c>
      <c r="K123" s="22"/>
      <c r="L123" s="1"/>
    </row>
    <row r="124" spans="1:12" x14ac:dyDescent="0.25">
      <c r="A124" s="9" t="s">
        <v>12</v>
      </c>
      <c r="B124" s="13">
        <v>2</v>
      </c>
      <c r="C124" s="9" t="s">
        <v>189</v>
      </c>
      <c r="D124" s="41" t="s">
        <v>193</v>
      </c>
      <c r="E124" s="42"/>
      <c r="F124" s="14">
        <v>5114</v>
      </c>
      <c r="G124" s="15">
        <v>1</v>
      </c>
      <c r="H124" s="16">
        <f>'[1]ГРПБ без НДС_12.06.'!I11</f>
        <v>20039.423999999999</v>
      </c>
      <c r="I124" s="15">
        <v>204</v>
      </c>
      <c r="J124" s="15" t="s">
        <v>15</v>
      </c>
      <c r="K124" s="22"/>
      <c r="L124" s="1"/>
    </row>
    <row r="125" spans="1:12" x14ac:dyDescent="0.25">
      <c r="A125" s="9" t="s">
        <v>12</v>
      </c>
      <c r="B125" s="13">
        <v>2</v>
      </c>
      <c r="C125" s="9" t="s">
        <v>189</v>
      </c>
      <c r="D125" s="41" t="s">
        <v>194</v>
      </c>
      <c r="E125" s="42"/>
      <c r="F125" s="14">
        <v>5114</v>
      </c>
      <c r="G125" s="15">
        <v>1</v>
      </c>
      <c r="H125" s="16">
        <f>'[1]ГРПБ без НДС_12.06.'!I13</f>
        <v>7420.6</v>
      </c>
      <c r="I125" s="15">
        <v>204</v>
      </c>
      <c r="J125" s="15" t="s">
        <v>15</v>
      </c>
      <c r="K125" s="22"/>
      <c r="L125" s="1"/>
    </row>
    <row r="126" spans="1:12" x14ac:dyDescent="0.25">
      <c r="A126" s="9" t="s">
        <v>12</v>
      </c>
      <c r="B126" s="13">
        <v>2</v>
      </c>
      <c r="C126" s="9" t="s">
        <v>195</v>
      </c>
      <c r="D126" s="41" t="s">
        <v>196</v>
      </c>
      <c r="E126" s="42"/>
      <c r="F126" s="14">
        <v>5114</v>
      </c>
      <c r="G126" s="15">
        <v>1</v>
      </c>
      <c r="H126" s="16">
        <f>'[1]ГРПБ без НДС_12.06.'!I23</f>
        <v>20223.64</v>
      </c>
      <c r="I126" s="15">
        <v>204</v>
      </c>
      <c r="J126" s="15" t="s">
        <v>15</v>
      </c>
      <c r="K126" s="22"/>
      <c r="L126" s="1"/>
    </row>
    <row r="127" spans="1:12" x14ac:dyDescent="0.25">
      <c r="A127" s="9" t="s">
        <v>12</v>
      </c>
      <c r="B127" s="13">
        <v>2</v>
      </c>
      <c r="C127" s="9" t="s">
        <v>197</v>
      </c>
      <c r="D127" s="41" t="s">
        <v>198</v>
      </c>
      <c r="E127" s="42"/>
      <c r="F127" s="14">
        <v>5114</v>
      </c>
      <c r="G127" s="15">
        <v>1</v>
      </c>
      <c r="H127" s="16">
        <f>'[1]ГРПБ без НДС_12.06.'!I24</f>
        <v>450.80999999999995</v>
      </c>
      <c r="I127" s="15">
        <v>204</v>
      </c>
      <c r="J127" s="15" t="s">
        <v>15</v>
      </c>
      <c r="K127" s="22"/>
      <c r="L127" s="1"/>
    </row>
    <row r="128" spans="1:12" x14ac:dyDescent="0.25">
      <c r="A128" s="1"/>
      <c r="B128" s="1"/>
      <c r="C128" s="1"/>
      <c r="F128" s="2"/>
      <c r="G128" s="2"/>
      <c r="H128" s="26"/>
      <c r="I128" s="1"/>
      <c r="J128" s="27"/>
      <c r="K128" s="28"/>
      <c r="L128" s="1"/>
    </row>
    <row r="129" spans="1:12" ht="31.5" x14ac:dyDescent="0.25">
      <c r="A129" s="29" t="s">
        <v>199</v>
      </c>
      <c r="B129" s="30"/>
      <c r="C129" s="38" t="s">
        <v>200</v>
      </c>
      <c r="D129" s="38"/>
      <c r="E129" s="31" t="s">
        <v>201</v>
      </c>
      <c r="F129" s="38" t="s">
        <v>202</v>
      </c>
      <c r="G129" s="38"/>
      <c r="H129" s="32"/>
      <c r="I129" s="32"/>
      <c r="J129" s="39"/>
      <c r="K129" s="40"/>
      <c r="L129" s="40"/>
    </row>
    <row r="130" spans="1:12" ht="15.75" x14ac:dyDescent="0.25">
      <c r="A130" s="37" t="s">
        <v>203</v>
      </c>
      <c r="B130" s="37"/>
      <c r="C130" s="37" t="s">
        <v>204</v>
      </c>
      <c r="D130" s="37"/>
      <c r="E130" s="35" t="s">
        <v>205</v>
      </c>
      <c r="F130" s="37" t="s">
        <v>206</v>
      </c>
      <c r="G130" s="37"/>
      <c r="H130" s="37"/>
      <c r="I130" s="37"/>
      <c r="J130" s="39"/>
      <c r="K130" s="40"/>
      <c r="L130" s="40"/>
    </row>
    <row r="131" spans="1:12" ht="15.75" x14ac:dyDescent="0.25">
      <c r="A131" s="37" t="s">
        <v>207</v>
      </c>
      <c r="B131" s="37"/>
      <c r="C131" s="37" t="s">
        <v>208</v>
      </c>
      <c r="D131" s="37"/>
      <c r="E131" s="35" t="s">
        <v>209</v>
      </c>
      <c r="F131" s="37" t="s">
        <v>210</v>
      </c>
      <c r="G131" s="37"/>
      <c r="H131" s="37"/>
      <c r="I131" s="37"/>
      <c r="J131" s="36"/>
      <c r="K131" s="34"/>
      <c r="L131" s="34"/>
    </row>
    <row r="132" spans="1:12" ht="15.75" x14ac:dyDescent="0.25">
      <c r="A132" s="37" t="s">
        <v>211</v>
      </c>
      <c r="B132" s="37"/>
      <c r="C132" s="37" t="s">
        <v>212</v>
      </c>
      <c r="D132" s="37"/>
      <c r="E132" s="35" t="s">
        <v>213</v>
      </c>
      <c r="F132" s="37" t="s">
        <v>214</v>
      </c>
      <c r="G132" s="37"/>
      <c r="H132" s="37"/>
      <c r="I132" s="37"/>
      <c r="J132" s="36"/>
      <c r="K132" s="34"/>
      <c r="L132" s="34"/>
    </row>
    <row r="133" spans="1:12" ht="15.75" x14ac:dyDescent="0.25">
      <c r="A133" s="33"/>
      <c r="B133" s="1"/>
      <c r="C133" s="37" t="s">
        <v>215</v>
      </c>
      <c r="D133" s="37"/>
      <c r="E133" s="35" t="s">
        <v>216</v>
      </c>
      <c r="F133" s="37"/>
      <c r="G133" s="37"/>
      <c r="H133" s="37"/>
      <c r="I133" s="37"/>
      <c r="J133" s="36"/>
      <c r="K133" s="34"/>
      <c r="L133" s="34"/>
    </row>
    <row r="134" spans="1:12" ht="15.75" x14ac:dyDescent="0.25">
      <c r="A134" s="1"/>
      <c r="B134" s="1"/>
      <c r="C134" s="37" t="s">
        <v>217</v>
      </c>
      <c r="D134" s="37"/>
      <c r="E134" s="35" t="s">
        <v>218</v>
      </c>
      <c r="F134" s="37"/>
      <c r="G134" s="37"/>
      <c r="H134" s="37"/>
      <c r="I134" s="37"/>
      <c r="J134" s="36"/>
      <c r="K134" s="34"/>
      <c r="L134" s="34"/>
    </row>
    <row r="135" spans="1:12" ht="15.75" x14ac:dyDescent="0.25">
      <c r="A135" s="1"/>
      <c r="B135" s="1"/>
      <c r="C135" s="37" t="s">
        <v>219</v>
      </c>
      <c r="D135" s="37"/>
      <c r="E135" s="35" t="s">
        <v>220</v>
      </c>
      <c r="F135" s="37"/>
      <c r="G135" s="37"/>
      <c r="H135" s="37"/>
      <c r="I135" s="37"/>
      <c r="J135" s="36"/>
      <c r="K135" s="34"/>
      <c r="L135" s="34"/>
    </row>
    <row r="136" spans="1:12" ht="15.75" x14ac:dyDescent="0.25">
      <c r="A136" s="1"/>
      <c r="B136" s="1"/>
      <c r="C136" s="37" t="s">
        <v>221</v>
      </c>
      <c r="D136" s="37"/>
      <c r="E136" s="35" t="s">
        <v>222</v>
      </c>
      <c r="F136" s="37"/>
      <c r="G136" s="37"/>
      <c r="H136" s="37"/>
      <c r="I136" s="37"/>
      <c r="J136" s="36"/>
      <c r="K136" s="34"/>
      <c r="L136" s="34"/>
    </row>
    <row r="137" spans="1:12" ht="15.75" x14ac:dyDescent="0.25">
      <c r="A137" s="1"/>
      <c r="B137" s="1"/>
      <c r="C137" s="1"/>
      <c r="E137" s="35" t="s">
        <v>223</v>
      </c>
      <c r="F137" s="2"/>
      <c r="G137" s="2"/>
      <c r="H137" s="4"/>
      <c r="I137" s="1"/>
      <c r="J137" s="27"/>
      <c r="K137" s="28"/>
      <c r="L137" s="1"/>
    </row>
  </sheetData>
  <mergeCells count="146">
    <mergeCell ref="D9:E9"/>
    <mergeCell ref="D10:E10"/>
    <mergeCell ref="D11:E11"/>
    <mergeCell ref="D12:E12"/>
    <mergeCell ref="D13:E13"/>
    <mergeCell ref="D14:E14"/>
    <mergeCell ref="G1:J1"/>
    <mergeCell ref="A3:J3"/>
    <mergeCell ref="D5:E5"/>
    <mergeCell ref="D6:E6"/>
    <mergeCell ref="A7:J7"/>
    <mergeCell ref="D8:E8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81:E81"/>
    <mergeCell ref="D82:E82"/>
    <mergeCell ref="D83:E83"/>
    <mergeCell ref="D84:E84"/>
    <mergeCell ref="D85:E85"/>
    <mergeCell ref="D86:E86"/>
    <mergeCell ref="D75:E75"/>
    <mergeCell ref="A76:J76"/>
    <mergeCell ref="D77:E77"/>
    <mergeCell ref="D78:E78"/>
    <mergeCell ref="D79:E79"/>
    <mergeCell ref="D80:E80"/>
    <mergeCell ref="D93:E93"/>
    <mergeCell ref="D94:E94"/>
    <mergeCell ref="D95:E95"/>
    <mergeCell ref="D96:E96"/>
    <mergeCell ref="D97:E97"/>
    <mergeCell ref="D98:E98"/>
    <mergeCell ref="A87:J87"/>
    <mergeCell ref="D88:E88"/>
    <mergeCell ref="D89:E89"/>
    <mergeCell ref="D90:E90"/>
    <mergeCell ref="D91:E91"/>
    <mergeCell ref="D92:E92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D101:E101"/>
    <mergeCell ref="D102:E102"/>
    <mergeCell ref="D103:E103"/>
    <mergeCell ref="D104:E104"/>
    <mergeCell ref="D117:E117"/>
    <mergeCell ref="D118:E118"/>
    <mergeCell ref="D119:E119"/>
    <mergeCell ref="D120:E120"/>
    <mergeCell ref="D121:E121"/>
    <mergeCell ref="D122:E122"/>
    <mergeCell ref="D111:E111"/>
    <mergeCell ref="D112:E112"/>
    <mergeCell ref="D113:E113"/>
    <mergeCell ref="D114:E114"/>
    <mergeCell ref="D115:E115"/>
    <mergeCell ref="D116:E116"/>
    <mergeCell ref="F129:G129"/>
    <mergeCell ref="J129:L129"/>
    <mergeCell ref="A130:B130"/>
    <mergeCell ref="C130:D130"/>
    <mergeCell ref="F130:I130"/>
    <mergeCell ref="J130:L130"/>
    <mergeCell ref="D123:E123"/>
    <mergeCell ref="D124:E124"/>
    <mergeCell ref="D125:E125"/>
    <mergeCell ref="D126:E126"/>
    <mergeCell ref="D127:E127"/>
    <mergeCell ref="C129:D129"/>
    <mergeCell ref="C136:D136"/>
    <mergeCell ref="F136:I136"/>
    <mergeCell ref="C133:D133"/>
    <mergeCell ref="F133:I133"/>
    <mergeCell ref="C134:D134"/>
    <mergeCell ref="F134:I134"/>
    <mergeCell ref="C135:D135"/>
    <mergeCell ref="F135:I135"/>
    <mergeCell ref="A131:B131"/>
    <mergeCell ref="C131:D131"/>
    <mergeCell ref="F131:I131"/>
    <mergeCell ref="A132:B132"/>
    <mergeCell ref="C132:D132"/>
    <mergeCell ref="F132:I1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DE09-C07C-4DBE-AF9F-BB2DDBF3324C}">
  <dimension ref="A1:L137"/>
  <sheetViews>
    <sheetView view="pageBreakPreview" topLeftCell="A82" zoomScale="115" zoomScaleNormal="100" zoomScaleSheetLayoutView="115" workbookViewId="0">
      <selection activeCell="C89" sqref="C89"/>
    </sheetView>
  </sheetViews>
  <sheetFormatPr defaultRowHeight="15" x14ac:dyDescent="0.25"/>
  <cols>
    <col min="1" max="1" width="19.85546875" customWidth="1"/>
    <col min="2" max="2" width="16" customWidth="1"/>
    <col min="3" max="3" width="21.28515625" customWidth="1"/>
    <col min="4" max="4" width="16.28515625" customWidth="1"/>
    <col min="5" max="5" width="20.28515625" customWidth="1"/>
    <col min="7" max="7" width="12.5703125" customWidth="1"/>
    <col min="8" max="8" width="14.85546875" customWidth="1"/>
  </cols>
  <sheetData>
    <row r="1" spans="1:12" ht="98.25" customHeight="1" x14ac:dyDescent="0.25">
      <c r="A1" s="1"/>
      <c r="B1" s="1"/>
      <c r="C1" s="1"/>
      <c r="F1" s="2"/>
      <c r="G1" s="45" t="s">
        <v>224</v>
      </c>
      <c r="H1" s="45"/>
      <c r="I1" s="45"/>
      <c r="J1" s="45"/>
      <c r="K1" s="3"/>
      <c r="L1" s="1"/>
    </row>
    <row r="2" spans="1:12" x14ac:dyDescent="0.25">
      <c r="A2" s="1"/>
      <c r="B2" s="1"/>
      <c r="C2" s="1"/>
      <c r="F2" s="2"/>
      <c r="G2" s="2"/>
      <c r="H2" s="4"/>
      <c r="I2" s="5"/>
      <c r="J2" s="5"/>
      <c r="K2" s="6"/>
      <c r="L2" s="1"/>
    </row>
    <row r="3" spans="1:12" ht="15.75" x14ac:dyDescent="0.25">
      <c r="A3" s="46" t="s">
        <v>225</v>
      </c>
      <c r="B3" s="46"/>
      <c r="C3" s="46"/>
      <c r="D3" s="46"/>
      <c r="E3" s="46"/>
      <c r="F3" s="46"/>
      <c r="G3" s="46"/>
      <c r="H3" s="46"/>
      <c r="I3" s="46"/>
      <c r="J3" s="46"/>
      <c r="K3" s="7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8"/>
      <c r="L4" s="1"/>
    </row>
    <row r="5" spans="1:12" ht="63.75" x14ac:dyDescent="0.25">
      <c r="A5" s="9" t="s">
        <v>226</v>
      </c>
      <c r="B5" s="9" t="s">
        <v>227</v>
      </c>
      <c r="C5" s="9" t="s">
        <v>228</v>
      </c>
      <c r="D5" s="47" t="s">
        <v>229</v>
      </c>
      <c r="E5" s="47"/>
      <c r="F5" s="9" t="s">
        <v>230</v>
      </c>
      <c r="G5" s="9" t="s">
        <v>231</v>
      </c>
      <c r="H5" s="10" t="s">
        <v>232</v>
      </c>
      <c r="I5" s="9" t="s">
        <v>233</v>
      </c>
      <c r="J5" s="9" t="s">
        <v>234</v>
      </c>
      <c r="K5" s="11"/>
      <c r="L5" s="1"/>
    </row>
    <row r="6" spans="1:12" x14ac:dyDescent="0.25">
      <c r="A6" s="9">
        <v>1</v>
      </c>
      <c r="B6" s="9">
        <v>2</v>
      </c>
      <c r="C6" s="9">
        <v>3</v>
      </c>
      <c r="D6" s="48">
        <v>4</v>
      </c>
      <c r="E6" s="48"/>
      <c r="F6" s="9">
        <v>5</v>
      </c>
      <c r="G6" s="9">
        <v>6</v>
      </c>
      <c r="H6" s="12">
        <v>7</v>
      </c>
      <c r="I6" s="9">
        <v>8</v>
      </c>
      <c r="J6" s="9">
        <v>9</v>
      </c>
      <c r="K6" s="11"/>
      <c r="L6" s="1"/>
    </row>
    <row r="7" spans="1:12" x14ac:dyDescent="0.25">
      <c r="A7" s="44" t="s">
        <v>235</v>
      </c>
      <c r="B7" s="44"/>
      <c r="C7" s="44"/>
      <c r="D7" s="44"/>
      <c r="E7" s="44"/>
      <c r="F7" s="44"/>
      <c r="G7" s="44"/>
      <c r="H7" s="44"/>
      <c r="I7" s="44"/>
      <c r="J7" s="44"/>
      <c r="K7" s="11"/>
      <c r="L7" s="1"/>
    </row>
    <row r="8" spans="1:12" x14ac:dyDescent="0.25">
      <c r="A8" s="9" t="s">
        <v>12</v>
      </c>
      <c r="B8" s="13">
        <v>0</v>
      </c>
      <c r="C8" s="9" t="s">
        <v>13</v>
      </c>
      <c r="D8" s="43" t="s">
        <v>236</v>
      </c>
      <c r="E8" s="43"/>
      <c r="F8" s="14">
        <v>778</v>
      </c>
      <c r="G8" s="15">
        <v>72</v>
      </c>
      <c r="H8" s="16">
        <f>'[1]Адм_без НДС_25.06.'!K93</f>
        <v>797.47199999999998</v>
      </c>
      <c r="I8" s="15">
        <v>204</v>
      </c>
      <c r="J8" s="15" t="s">
        <v>15</v>
      </c>
      <c r="K8" s="11"/>
      <c r="L8" s="1"/>
    </row>
    <row r="9" spans="1:12" x14ac:dyDescent="0.25">
      <c r="A9" s="9" t="s">
        <v>12</v>
      </c>
      <c r="B9" s="13">
        <v>0</v>
      </c>
      <c r="C9" s="9" t="s">
        <v>16</v>
      </c>
      <c r="D9" s="41" t="s">
        <v>237</v>
      </c>
      <c r="E9" s="42"/>
      <c r="F9" s="17">
        <v>796</v>
      </c>
      <c r="G9" s="15">
        <v>20</v>
      </c>
      <c r="H9" s="16">
        <f>[1]Охр.труда!R6</f>
        <v>100</v>
      </c>
      <c r="I9" s="15">
        <v>204</v>
      </c>
      <c r="J9" s="15" t="s">
        <v>15</v>
      </c>
      <c r="K9" s="11"/>
      <c r="L9" s="1"/>
    </row>
    <row r="10" spans="1:12" x14ac:dyDescent="0.25">
      <c r="A10" s="9" t="s">
        <v>12</v>
      </c>
      <c r="B10" s="13">
        <v>0</v>
      </c>
      <c r="C10" s="9" t="s">
        <v>18</v>
      </c>
      <c r="D10" s="43" t="str">
        <f>[1]КВЛ!B8</f>
        <v>Ноутбук</v>
      </c>
      <c r="E10" s="43"/>
      <c r="F10" s="17">
        <v>796</v>
      </c>
      <c r="G10" s="18">
        <f>[1]КВЛ!Y8</f>
        <v>4</v>
      </c>
      <c r="H10" s="19">
        <f>[1]КВЛ!X8</f>
        <v>2456.9315999999999</v>
      </c>
      <c r="I10" s="15">
        <v>203</v>
      </c>
      <c r="J10" s="15" t="s">
        <v>15</v>
      </c>
      <c r="K10" s="11"/>
      <c r="L10" s="1"/>
    </row>
    <row r="11" spans="1:12" x14ac:dyDescent="0.25">
      <c r="A11" s="9" t="s">
        <v>12</v>
      </c>
      <c r="B11" s="13">
        <v>0</v>
      </c>
      <c r="C11" s="9" t="s">
        <v>18</v>
      </c>
      <c r="D11" s="43" t="s">
        <v>19</v>
      </c>
      <c r="E11" s="43"/>
      <c r="F11" s="17">
        <v>796</v>
      </c>
      <c r="G11" s="20">
        <f>[1]КВЛ!Y13</f>
        <v>5</v>
      </c>
      <c r="H11" s="16">
        <f>[1]КВЛ!X13</f>
        <v>355.00799999999998</v>
      </c>
      <c r="I11" s="15">
        <v>202</v>
      </c>
      <c r="J11" s="15" t="s">
        <v>15</v>
      </c>
      <c r="K11" s="11"/>
      <c r="L11" s="1"/>
    </row>
    <row r="12" spans="1:12" x14ac:dyDescent="0.25">
      <c r="A12" s="9" t="s">
        <v>12</v>
      </c>
      <c r="B12" s="13">
        <v>0</v>
      </c>
      <c r="C12" s="9" t="s">
        <v>20</v>
      </c>
      <c r="D12" s="43" t="s">
        <v>238</v>
      </c>
      <c r="E12" s="43"/>
      <c r="F12" s="17">
        <v>796</v>
      </c>
      <c r="G12" s="18">
        <f>[1]КВЛ!Y12</f>
        <v>3</v>
      </c>
      <c r="H12" s="19">
        <f>[1]КВЛ!X12</f>
        <v>250.5</v>
      </c>
      <c r="I12" s="15">
        <v>203</v>
      </c>
      <c r="J12" s="15" t="s">
        <v>15</v>
      </c>
      <c r="K12" s="11"/>
      <c r="L12" s="1"/>
    </row>
    <row r="13" spans="1:12" x14ac:dyDescent="0.25">
      <c r="A13" s="9" t="s">
        <v>12</v>
      </c>
      <c r="B13" s="13">
        <v>0</v>
      </c>
      <c r="C13" s="9" t="s">
        <v>22</v>
      </c>
      <c r="D13" s="41" t="s">
        <v>239</v>
      </c>
      <c r="E13" s="42"/>
      <c r="F13" s="17">
        <v>796</v>
      </c>
      <c r="G13" s="21">
        <v>1</v>
      </c>
      <c r="H13" s="19">
        <f>[1]КВЛ!X14</f>
        <v>1195</v>
      </c>
      <c r="I13" s="15">
        <v>203</v>
      </c>
      <c r="J13" s="15" t="s">
        <v>15</v>
      </c>
      <c r="K13" s="11"/>
      <c r="L13" s="1"/>
    </row>
    <row r="14" spans="1:12" x14ac:dyDescent="0.25">
      <c r="A14" s="9" t="s">
        <v>12</v>
      </c>
      <c r="B14" s="13">
        <v>0</v>
      </c>
      <c r="C14" s="9" t="s">
        <v>24</v>
      </c>
      <c r="D14" s="41" t="s">
        <v>240</v>
      </c>
      <c r="E14" s="42"/>
      <c r="F14" s="17">
        <v>796</v>
      </c>
      <c r="G14" s="21">
        <v>1</v>
      </c>
      <c r="H14" s="19">
        <f>[1]КВЛ!X17</f>
        <v>935.81299999999999</v>
      </c>
      <c r="I14" s="15">
        <v>203</v>
      </c>
      <c r="J14" s="15" t="s">
        <v>15</v>
      </c>
      <c r="K14" s="11"/>
      <c r="L14" s="1"/>
    </row>
    <row r="15" spans="1:12" x14ac:dyDescent="0.25">
      <c r="A15" s="9" t="s">
        <v>12</v>
      </c>
      <c r="B15" s="13">
        <v>0</v>
      </c>
      <c r="C15" s="9" t="s">
        <v>24</v>
      </c>
      <c r="D15" s="41" t="str">
        <f>[1]КВЛ!B18</f>
        <v>видео-конференц связь</v>
      </c>
      <c r="E15" s="42"/>
      <c r="F15" s="17">
        <v>796</v>
      </c>
      <c r="G15" s="18">
        <f>[1]КВЛ!Y18</f>
        <v>1</v>
      </c>
      <c r="H15" s="19">
        <f>[1]КВЛ!X18</f>
        <v>152</v>
      </c>
      <c r="I15" s="15">
        <v>203</v>
      </c>
      <c r="J15" s="15" t="s">
        <v>15</v>
      </c>
      <c r="K15" s="11"/>
      <c r="L15" s="1"/>
    </row>
    <row r="16" spans="1:12" x14ac:dyDescent="0.25">
      <c r="A16" s="9" t="s">
        <v>12</v>
      </c>
      <c r="B16" s="13">
        <v>0</v>
      </c>
      <c r="C16" s="9" t="s">
        <v>24</v>
      </c>
      <c r="D16" s="41" t="str">
        <f>[1]КВЛ!B19</f>
        <v>видео-конференц связь</v>
      </c>
      <c r="E16" s="42"/>
      <c r="F16" s="17">
        <v>796</v>
      </c>
      <c r="G16" s="18">
        <f>[1]КВЛ!Y19</f>
        <v>1</v>
      </c>
      <c r="H16" s="19">
        <f>[1]КВЛ!X19</f>
        <v>151.69999999999999</v>
      </c>
      <c r="I16" s="15">
        <v>203</v>
      </c>
      <c r="J16" s="15" t="s">
        <v>15</v>
      </c>
      <c r="K16" s="11"/>
      <c r="L16" s="1"/>
    </row>
    <row r="17" spans="1:12" x14ac:dyDescent="0.25">
      <c r="A17" s="9" t="s">
        <v>12</v>
      </c>
      <c r="B17" s="13">
        <v>0</v>
      </c>
      <c r="C17" s="9" t="s">
        <v>24</v>
      </c>
      <c r="D17" s="41" t="str">
        <f>[1]КВЛ!B20</f>
        <v>видео-конференц связь</v>
      </c>
      <c r="E17" s="42"/>
      <c r="F17" s="17">
        <v>796</v>
      </c>
      <c r="G17" s="18">
        <f>[1]КВЛ!Y20</f>
        <v>1</v>
      </c>
      <c r="H17" s="19">
        <f>[1]КВЛ!X20</f>
        <v>97.768000000000001</v>
      </c>
      <c r="I17" s="15">
        <v>203</v>
      </c>
      <c r="J17" s="15" t="s">
        <v>15</v>
      </c>
      <c r="K17" s="11"/>
      <c r="L17" s="1"/>
    </row>
    <row r="18" spans="1:12" x14ac:dyDescent="0.25">
      <c r="A18" s="9" t="s">
        <v>12</v>
      </c>
      <c r="B18" s="13">
        <v>0</v>
      </c>
      <c r="C18" s="9" t="s">
        <v>26</v>
      </c>
      <c r="D18" s="41" t="s">
        <v>27</v>
      </c>
      <c r="E18" s="42"/>
      <c r="F18" s="17">
        <v>796</v>
      </c>
      <c r="G18" s="18">
        <f>[1]КВЛ!Y15</f>
        <v>1</v>
      </c>
      <c r="H18" s="19">
        <f>[1]КВЛ!X15</f>
        <v>341.95535999999998</v>
      </c>
      <c r="I18" s="15">
        <v>203</v>
      </c>
      <c r="J18" s="15" t="s">
        <v>15</v>
      </c>
      <c r="K18" s="11"/>
      <c r="L18" s="1"/>
    </row>
    <row r="19" spans="1:12" x14ac:dyDescent="0.25">
      <c r="A19" s="9" t="s">
        <v>12</v>
      </c>
      <c r="B19" s="13">
        <v>0</v>
      </c>
      <c r="C19" s="9" t="s">
        <v>28</v>
      </c>
      <c r="D19" s="41" t="s">
        <v>241</v>
      </c>
      <c r="E19" s="42"/>
      <c r="F19" s="17">
        <v>796</v>
      </c>
      <c r="G19" s="18">
        <f>[1]КВЛ!Y21</f>
        <v>1</v>
      </c>
      <c r="H19" s="19">
        <f>[1]КВЛ!X21</f>
        <v>27.669640000000001</v>
      </c>
      <c r="I19" s="15">
        <v>203</v>
      </c>
      <c r="J19" s="15" t="s">
        <v>15</v>
      </c>
      <c r="K19" s="11"/>
      <c r="L19" s="1"/>
    </row>
    <row r="20" spans="1:12" x14ac:dyDescent="0.25">
      <c r="A20" s="9" t="s">
        <v>12</v>
      </c>
      <c r="B20" s="13">
        <v>0</v>
      </c>
      <c r="C20" s="9" t="s">
        <v>30</v>
      </c>
      <c r="D20" s="41" t="s">
        <v>242</v>
      </c>
      <c r="E20" s="42"/>
      <c r="F20" s="17">
        <v>796</v>
      </c>
      <c r="G20" s="18">
        <f>[1]КВЛ!Y29</f>
        <v>2</v>
      </c>
      <c r="H20" s="19">
        <f>[1]КВЛ!X29</f>
        <v>500</v>
      </c>
      <c r="I20" s="15">
        <v>203</v>
      </c>
      <c r="J20" s="15" t="s">
        <v>15</v>
      </c>
      <c r="K20" s="11"/>
      <c r="L20" s="1"/>
    </row>
    <row r="21" spans="1:12" x14ac:dyDescent="0.25">
      <c r="A21" s="9" t="s">
        <v>12</v>
      </c>
      <c r="B21" s="13">
        <v>0</v>
      </c>
      <c r="C21" s="9" t="s">
        <v>32</v>
      </c>
      <c r="D21" s="41" t="s">
        <v>243</v>
      </c>
      <c r="E21" s="42"/>
      <c r="F21" s="17">
        <v>796</v>
      </c>
      <c r="G21" s="18">
        <f>[1]КВЛ!Y24</f>
        <v>1</v>
      </c>
      <c r="H21" s="19">
        <f>[1]КВЛ!X24</f>
        <v>135</v>
      </c>
      <c r="I21" s="15">
        <v>203</v>
      </c>
      <c r="J21" s="15" t="s">
        <v>15</v>
      </c>
      <c r="K21" s="11"/>
      <c r="L21" s="1"/>
    </row>
    <row r="22" spans="1:12" x14ac:dyDescent="0.25">
      <c r="A22" s="9" t="s">
        <v>12</v>
      </c>
      <c r="B22" s="13">
        <v>0</v>
      </c>
      <c r="C22" s="9" t="s">
        <v>34</v>
      </c>
      <c r="D22" s="41" t="s">
        <v>244</v>
      </c>
      <c r="E22" s="42"/>
      <c r="F22" s="17">
        <v>796</v>
      </c>
      <c r="G22" s="18">
        <f>[1]КВЛ!Y25</f>
        <v>3</v>
      </c>
      <c r="H22" s="19">
        <f>[1]КВЛ!X25</f>
        <v>222</v>
      </c>
      <c r="I22" s="15">
        <v>203</v>
      </c>
      <c r="J22" s="15" t="s">
        <v>15</v>
      </c>
      <c r="K22" s="11"/>
      <c r="L22" s="1"/>
    </row>
    <row r="23" spans="1:12" x14ac:dyDescent="0.25">
      <c r="A23" s="9" t="s">
        <v>12</v>
      </c>
      <c r="B23" s="13">
        <v>0</v>
      </c>
      <c r="C23" s="9" t="s">
        <v>36</v>
      </c>
      <c r="D23" s="43" t="s">
        <v>245</v>
      </c>
      <c r="E23" s="43"/>
      <c r="F23" s="17">
        <v>796</v>
      </c>
      <c r="G23" s="21">
        <v>19</v>
      </c>
      <c r="H23" s="19">
        <f>[1]КВЛ!X31</f>
        <v>2633.058</v>
      </c>
      <c r="I23" s="15">
        <v>203</v>
      </c>
      <c r="J23" s="15" t="s">
        <v>15</v>
      </c>
      <c r="K23" s="11"/>
      <c r="L23" s="1"/>
    </row>
    <row r="24" spans="1:12" ht="36" customHeight="1" x14ac:dyDescent="0.25">
      <c r="A24" s="9" t="s">
        <v>12</v>
      </c>
      <c r="B24" s="13">
        <v>0</v>
      </c>
      <c r="C24" s="9" t="s">
        <v>36</v>
      </c>
      <c r="D24" s="43" t="s">
        <v>246</v>
      </c>
      <c r="E24" s="43"/>
      <c r="F24" s="17">
        <v>796</v>
      </c>
      <c r="G24" s="21">
        <v>3</v>
      </c>
      <c r="H24" s="19">
        <f>[1]КВЛ!X32</f>
        <v>1452.4859999999999</v>
      </c>
      <c r="I24" s="15">
        <v>203</v>
      </c>
      <c r="J24" s="15" t="s">
        <v>15</v>
      </c>
      <c r="K24" s="11"/>
      <c r="L24" s="1"/>
    </row>
    <row r="25" spans="1:12" ht="36" customHeight="1" x14ac:dyDescent="0.25">
      <c r="A25" s="9" t="s">
        <v>12</v>
      </c>
      <c r="B25" s="13">
        <v>0</v>
      </c>
      <c r="C25" s="9" t="s">
        <v>36</v>
      </c>
      <c r="D25" s="43" t="s">
        <v>247</v>
      </c>
      <c r="E25" s="43"/>
      <c r="F25" s="17">
        <v>796</v>
      </c>
      <c r="G25" s="21">
        <v>2</v>
      </c>
      <c r="H25" s="19">
        <f>[1]КВЛ!X34</f>
        <v>504.97</v>
      </c>
      <c r="I25" s="15">
        <v>203</v>
      </c>
      <c r="J25" s="15" t="s">
        <v>15</v>
      </c>
      <c r="K25" s="11"/>
      <c r="L25" s="1"/>
    </row>
    <row r="26" spans="1:12" ht="36" customHeight="1" x14ac:dyDescent="0.25">
      <c r="A26" s="9" t="s">
        <v>12</v>
      </c>
      <c r="B26" s="13">
        <v>0</v>
      </c>
      <c r="C26" s="9" t="s">
        <v>36</v>
      </c>
      <c r="D26" s="43" t="s">
        <v>248</v>
      </c>
      <c r="E26" s="43"/>
      <c r="F26" s="17">
        <v>796</v>
      </c>
      <c r="G26" s="21">
        <v>19</v>
      </c>
      <c r="H26" s="19">
        <f>[1]КВЛ!X33</f>
        <v>120.684</v>
      </c>
      <c r="I26" s="15">
        <v>203</v>
      </c>
      <c r="J26" s="15" t="s">
        <v>15</v>
      </c>
      <c r="K26" s="11"/>
      <c r="L26" s="1"/>
    </row>
    <row r="27" spans="1:12" ht="36" customHeight="1" x14ac:dyDescent="0.25">
      <c r="A27" s="9" t="s">
        <v>12</v>
      </c>
      <c r="B27" s="13">
        <v>0</v>
      </c>
      <c r="C27" s="9" t="s">
        <v>36</v>
      </c>
      <c r="D27" s="43" t="s">
        <v>249</v>
      </c>
      <c r="E27" s="43"/>
      <c r="F27" s="17">
        <v>796</v>
      </c>
      <c r="G27" s="21">
        <v>4</v>
      </c>
      <c r="H27" s="19">
        <f>[1]КВЛ!X35</f>
        <v>78.668000000000006</v>
      </c>
      <c r="I27" s="15">
        <v>203</v>
      </c>
      <c r="J27" s="15" t="s">
        <v>15</v>
      </c>
      <c r="K27" s="11"/>
      <c r="L27" s="1"/>
    </row>
    <row r="28" spans="1:12" ht="36" customHeight="1" x14ac:dyDescent="0.25">
      <c r="A28" s="9" t="s">
        <v>12</v>
      </c>
      <c r="B28" s="13">
        <v>0</v>
      </c>
      <c r="C28" s="9" t="s">
        <v>42</v>
      </c>
      <c r="D28" s="43" t="s">
        <v>250</v>
      </c>
      <c r="E28" s="43"/>
      <c r="F28" s="17">
        <v>796</v>
      </c>
      <c r="G28" s="21">
        <v>1</v>
      </c>
      <c r="H28" s="19">
        <f>'[1]Адм_без НДС_25.06.'!K70</f>
        <v>4777.3559999999998</v>
      </c>
      <c r="I28" s="15">
        <v>203</v>
      </c>
      <c r="J28" s="15" t="s">
        <v>15</v>
      </c>
      <c r="K28" s="11"/>
      <c r="L28" s="1"/>
    </row>
    <row r="29" spans="1:12" x14ac:dyDescent="0.25">
      <c r="A29" s="9" t="s">
        <v>12</v>
      </c>
      <c r="B29" s="13">
        <v>0</v>
      </c>
      <c r="C29" s="9" t="s">
        <v>44</v>
      </c>
      <c r="D29" s="43" t="s">
        <v>251</v>
      </c>
      <c r="E29" s="43"/>
      <c r="F29" s="14">
        <v>839</v>
      </c>
      <c r="G29" s="15">
        <v>1</v>
      </c>
      <c r="H29" s="16">
        <f>'[1]Адм_без НДС_25.06.'!K68</f>
        <v>1603.2815157142857</v>
      </c>
      <c r="I29" s="15">
        <v>204</v>
      </c>
      <c r="J29" s="15" t="s">
        <v>15</v>
      </c>
      <c r="K29" s="11"/>
      <c r="L29" s="1"/>
    </row>
    <row r="30" spans="1:12" x14ac:dyDescent="0.25">
      <c r="A30" s="9" t="s">
        <v>12</v>
      </c>
      <c r="B30" s="13">
        <v>0</v>
      </c>
      <c r="C30" s="9" t="s">
        <v>46</v>
      </c>
      <c r="D30" s="43" t="s">
        <v>252</v>
      </c>
      <c r="E30" s="43"/>
      <c r="F30" s="14">
        <v>839</v>
      </c>
      <c r="G30" s="15">
        <v>1</v>
      </c>
      <c r="H30" s="16">
        <f>'[1]Адм_без НДС_25.06.'!K69</f>
        <v>4450.3013599999995</v>
      </c>
      <c r="I30" s="15">
        <v>203</v>
      </c>
      <c r="J30" s="15" t="s">
        <v>15</v>
      </c>
      <c r="K30" s="11"/>
      <c r="L30" s="1"/>
    </row>
    <row r="31" spans="1:12" x14ac:dyDescent="0.25">
      <c r="A31" s="9" t="s">
        <v>12</v>
      </c>
      <c r="B31" s="13">
        <v>0</v>
      </c>
      <c r="C31" s="9" t="s">
        <v>48</v>
      </c>
      <c r="D31" s="43" t="s">
        <v>253</v>
      </c>
      <c r="E31" s="43"/>
      <c r="F31" s="17">
        <v>796</v>
      </c>
      <c r="G31" s="21">
        <v>1</v>
      </c>
      <c r="H31" s="19">
        <f>[1]КВЛ!X16</f>
        <v>229.01786000000001</v>
      </c>
      <c r="I31" s="15">
        <v>203</v>
      </c>
      <c r="J31" s="15" t="s">
        <v>15</v>
      </c>
      <c r="K31" s="11"/>
      <c r="L31" s="1"/>
    </row>
    <row r="32" spans="1:12" x14ac:dyDescent="0.25">
      <c r="A32" s="9" t="s">
        <v>12</v>
      </c>
      <c r="B32" s="13">
        <v>0</v>
      </c>
      <c r="C32" s="9" t="s">
        <v>50</v>
      </c>
      <c r="D32" s="43" t="s">
        <v>254</v>
      </c>
      <c r="E32" s="43"/>
      <c r="F32" s="14">
        <v>839</v>
      </c>
      <c r="G32" s="15">
        <f>[1]Охр.труда!C16</f>
        <v>1</v>
      </c>
      <c r="H32" s="16">
        <f>[1]Охр.труда!D16/1000</f>
        <v>39.50714</v>
      </c>
      <c r="I32" s="15">
        <v>203</v>
      </c>
      <c r="J32" s="15" t="s">
        <v>15</v>
      </c>
      <c r="K32" s="11"/>
      <c r="L32" s="1"/>
    </row>
    <row r="33" spans="1:12" x14ac:dyDescent="0.25">
      <c r="A33" s="9" t="s">
        <v>12</v>
      </c>
      <c r="B33" s="13">
        <v>0</v>
      </c>
      <c r="C33" s="9" t="s">
        <v>52</v>
      </c>
      <c r="D33" s="43" t="s">
        <v>255</v>
      </c>
      <c r="E33" s="43"/>
      <c r="F33" s="14">
        <v>839</v>
      </c>
      <c r="G33" s="15">
        <f>[1]Охр.труда!C17</f>
        <v>1</v>
      </c>
      <c r="H33" s="16">
        <f>[1]Охр.труда!D17/1000</f>
        <v>34.991959999999999</v>
      </c>
      <c r="I33" s="15">
        <v>203</v>
      </c>
      <c r="J33" s="15" t="s">
        <v>15</v>
      </c>
      <c r="K33" s="11"/>
      <c r="L33" s="1"/>
    </row>
    <row r="34" spans="1:12" x14ac:dyDescent="0.25">
      <c r="A34" s="9" t="s">
        <v>12</v>
      </c>
      <c r="B34" s="13">
        <v>0</v>
      </c>
      <c r="C34" s="9" t="s">
        <v>50</v>
      </c>
      <c r="D34" s="43" t="s">
        <v>256</v>
      </c>
      <c r="E34" s="43"/>
      <c r="F34" s="14">
        <v>839</v>
      </c>
      <c r="G34" s="15">
        <f>[1]Охр.труда!C18</f>
        <v>1</v>
      </c>
      <c r="H34" s="16">
        <f>[1]Охр.труда!D18/1000</f>
        <v>3.4</v>
      </c>
      <c r="I34" s="15">
        <v>203</v>
      </c>
      <c r="J34" s="15" t="s">
        <v>15</v>
      </c>
      <c r="K34" s="11"/>
      <c r="L34" s="1"/>
    </row>
    <row r="35" spans="1:12" x14ac:dyDescent="0.25">
      <c r="A35" s="9" t="s">
        <v>12</v>
      </c>
      <c r="B35" s="13">
        <v>0</v>
      </c>
      <c r="C35" s="9" t="s">
        <v>55</v>
      </c>
      <c r="D35" s="43" t="s">
        <v>257</v>
      </c>
      <c r="E35" s="43"/>
      <c r="F35" s="9">
        <v>715</v>
      </c>
      <c r="G35" s="15">
        <f>[1]Охр.труда!C19</f>
        <v>1</v>
      </c>
      <c r="H35" s="16">
        <f>[1]Охр.труда!D19/1000</f>
        <v>39.133040000000001</v>
      </c>
      <c r="I35" s="15">
        <v>203</v>
      </c>
      <c r="J35" s="15" t="s">
        <v>15</v>
      </c>
      <c r="K35" s="11"/>
      <c r="L35" s="1"/>
    </row>
    <row r="36" spans="1:12" x14ac:dyDescent="0.25">
      <c r="A36" s="9" t="s">
        <v>12</v>
      </c>
      <c r="B36" s="13">
        <v>0</v>
      </c>
      <c r="C36" s="9" t="s">
        <v>57</v>
      </c>
      <c r="D36" s="43" t="s">
        <v>258</v>
      </c>
      <c r="E36" s="43"/>
      <c r="F36" s="9">
        <v>796</v>
      </c>
      <c r="G36" s="15">
        <f>[1]Охр.труда!C20</f>
        <v>1</v>
      </c>
      <c r="H36" s="16">
        <f>[1]Охр.труда!D20/1000</f>
        <v>6.1982100000000004</v>
      </c>
      <c r="I36" s="15">
        <v>203</v>
      </c>
      <c r="J36" s="15" t="s">
        <v>15</v>
      </c>
      <c r="K36" s="11"/>
      <c r="L36" s="1"/>
    </row>
    <row r="37" spans="1:12" x14ac:dyDescent="0.25">
      <c r="A37" s="9" t="s">
        <v>12</v>
      </c>
      <c r="B37" s="13">
        <v>0</v>
      </c>
      <c r="C37" s="9" t="s">
        <v>59</v>
      </c>
      <c r="D37" s="43" t="s">
        <v>259</v>
      </c>
      <c r="E37" s="43"/>
      <c r="F37" s="9">
        <v>715</v>
      </c>
      <c r="G37" s="15">
        <f>[1]Охр.труда!C21</f>
        <v>1</v>
      </c>
      <c r="H37" s="16">
        <f>[1]Охр.труда!D21/1000</f>
        <v>3.3928600000000002</v>
      </c>
      <c r="I37" s="15">
        <v>203</v>
      </c>
      <c r="J37" s="15" t="s">
        <v>15</v>
      </c>
      <c r="K37" s="11"/>
      <c r="L37" s="1"/>
    </row>
    <row r="38" spans="1:12" x14ac:dyDescent="0.25">
      <c r="A38" s="9" t="s">
        <v>12</v>
      </c>
      <c r="B38" s="13">
        <v>0</v>
      </c>
      <c r="C38" s="9" t="s">
        <v>61</v>
      </c>
      <c r="D38" s="43" t="s">
        <v>260</v>
      </c>
      <c r="E38" s="43"/>
      <c r="F38" s="9">
        <v>796</v>
      </c>
      <c r="G38" s="15">
        <f>[1]Охр.труда!C22</f>
        <v>1</v>
      </c>
      <c r="H38" s="16">
        <f>[1]Охр.труда!D22/1000</f>
        <v>5.9392899999999997</v>
      </c>
      <c r="I38" s="15">
        <v>203</v>
      </c>
      <c r="J38" s="15" t="s">
        <v>15</v>
      </c>
      <c r="K38" s="11"/>
      <c r="L38" s="1"/>
    </row>
    <row r="39" spans="1:12" x14ac:dyDescent="0.25">
      <c r="A39" s="9" t="s">
        <v>12</v>
      </c>
      <c r="B39" s="13">
        <v>0</v>
      </c>
      <c r="C39" s="9" t="s">
        <v>63</v>
      </c>
      <c r="D39" s="43" t="s">
        <v>261</v>
      </c>
      <c r="E39" s="43"/>
      <c r="F39" s="14">
        <v>839</v>
      </c>
      <c r="G39" s="15">
        <f>[1]Охр.труда!C23</f>
        <v>1</v>
      </c>
      <c r="H39" s="16">
        <f>[1]Охр.труда!D23/1000</f>
        <v>4.8857100000000004</v>
      </c>
      <c r="I39" s="15">
        <v>203</v>
      </c>
      <c r="J39" s="15" t="s">
        <v>15</v>
      </c>
      <c r="K39" s="11"/>
      <c r="L39" s="1"/>
    </row>
    <row r="40" spans="1:12" x14ac:dyDescent="0.25">
      <c r="A40" s="9" t="s">
        <v>12</v>
      </c>
      <c r="B40" s="13">
        <v>0</v>
      </c>
      <c r="C40" s="9" t="s">
        <v>63</v>
      </c>
      <c r="D40" s="43" t="s">
        <v>261</v>
      </c>
      <c r="E40" s="43"/>
      <c r="F40" s="14">
        <v>839</v>
      </c>
      <c r="G40" s="15">
        <f>[1]Охр.труда!C24</f>
        <v>1</v>
      </c>
      <c r="H40" s="16">
        <f>[1]Охр.труда!D24/1000</f>
        <v>5.1571400000000001</v>
      </c>
      <c r="I40" s="15">
        <v>203</v>
      </c>
      <c r="J40" s="15" t="s">
        <v>15</v>
      </c>
      <c r="K40" s="11"/>
      <c r="L40" s="1"/>
    </row>
    <row r="41" spans="1:12" x14ac:dyDescent="0.25">
      <c r="A41" s="9" t="s">
        <v>12</v>
      </c>
      <c r="B41" s="13">
        <v>0</v>
      </c>
      <c r="C41" s="9" t="s">
        <v>50</v>
      </c>
      <c r="D41" s="43" t="s">
        <v>262</v>
      </c>
      <c r="E41" s="43"/>
      <c r="F41" s="14">
        <v>839</v>
      </c>
      <c r="G41" s="15">
        <f>[1]Охр.труда!C25</f>
        <v>1</v>
      </c>
      <c r="H41" s="16">
        <f>[1]Охр.труда!D25/1000</f>
        <v>15.66071</v>
      </c>
      <c r="I41" s="15">
        <v>203</v>
      </c>
      <c r="J41" s="15" t="s">
        <v>15</v>
      </c>
      <c r="K41" s="11"/>
      <c r="L41" s="1"/>
    </row>
    <row r="42" spans="1:12" x14ac:dyDescent="0.25">
      <c r="A42" s="9" t="s">
        <v>12</v>
      </c>
      <c r="B42" s="13">
        <v>0</v>
      </c>
      <c r="C42" s="9" t="s">
        <v>66</v>
      </c>
      <c r="D42" s="43" t="s">
        <v>263</v>
      </c>
      <c r="E42" s="43"/>
      <c r="F42" s="9">
        <v>715</v>
      </c>
      <c r="G42" s="15">
        <f>[1]Охр.труда!C28</f>
        <v>2</v>
      </c>
      <c r="H42" s="16">
        <f>[1]Охр.труда!D28/1000/1.12*G42</f>
        <v>35.371428571428567</v>
      </c>
      <c r="I42" s="15">
        <v>203</v>
      </c>
      <c r="J42" s="15" t="s">
        <v>15</v>
      </c>
      <c r="K42" s="11"/>
      <c r="L42" s="1"/>
    </row>
    <row r="43" spans="1:12" x14ac:dyDescent="0.25">
      <c r="A43" s="9" t="s">
        <v>12</v>
      </c>
      <c r="B43" s="13">
        <v>0</v>
      </c>
      <c r="C43" s="9" t="s">
        <v>50</v>
      </c>
      <c r="D43" s="43" t="s">
        <v>264</v>
      </c>
      <c r="E43" s="43"/>
      <c r="F43" s="9">
        <v>796</v>
      </c>
      <c r="G43" s="15">
        <f>[1]Охр.труда!C29</f>
        <v>6</v>
      </c>
      <c r="H43" s="16">
        <f>[1]Охр.труда!D29/1000/1.12*G43</f>
        <v>94.810714285714283</v>
      </c>
      <c r="I43" s="15">
        <v>203</v>
      </c>
      <c r="J43" s="15" t="s">
        <v>15</v>
      </c>
      <c r="K43" s="11"/>
      <c r="L43" s="1"/>
    </row>
    <row r="44" spans="1:12" x14ac:dyDescent="0.25">
      <c r="A44" s="9" t="s">
        <v>12</v>
      </c>
      <c r="B44" s="13">
        <v>0</v>
      </c>
      <c r="C44" s="9" t="s">
        <v>69</v>
      </c>
      <c r="D44" s="43" t="s">
        <v>265</v>
      </c>
      <c r="E44" s="43"/>
      <c r="F44" s="9">
        <v>796</v>
      </c>
      <c r="G44" s="15">
        <f>[1]Охр.труда!C30</f>
        <v>6</v>
      </c>
      <c r="H44" s="16">
        <f>[1]Охр.труда!D30/1000/1.12*G44</f>
        <v>91.933928571428567</v>
      </c>
      <c r="I44" s="15">
        <v>203</v>
      </c>
      <c r="J44" s="15" t="s">
        <v>15</v>
      </c>
      <c r="K44" s="11"/>
      <c r="L44" s="1"/>
    </row>
    <row r="45" spans="1:12" x14ac:dyDescent="0.25">
      <c r="A45" s="9" t="s">
        <v>12</v>
      </c>
      <c r="B45" s="13">
        <v>0</v>
      </c>
      <c r="C45" s="9" t="s">
        <v>50</v>
      </c>
      <c r="D45" s="43" t="s">
        <v>264</v>
      </c>
      <c r="E45" s="43"/>
      <c r="F45" s="9">
        <v>796</v>
      </c>
      <c r="G45" s="15">
        <f>[1]Охр.труда!C33</f>
        <v>4</v>
      </c>
      <c r="H45" s="16">
        <f>[1]Охр.труда!D33/1000/1.12*G45</f>
        <v>63.207142857142856</v>
      </c>
      <c r="I45" s="15">
        <v>203</v>
      </c>
      <c r="J45" s="15" t="s">
        <v>15</v>
      </c>
      <c r="K45" s="11"/>
      <c r="L45" s="1"/>
    </row>
    <row r="46" spans="1:12" x14ac:dyDescent="0.25">
      <c r="A46" s="9" t="s">
        <v>12</v>
      </c>
      <c r="B46" s="13">
        <v>0</v>
      </c>
      <c r="C46" s="9" t="s">
        <v>69</v>
      </c>
      <c r="D46" s="43" t="s">
        <v>265</v>
      </c>
      <c r="E46" s="43"/>
      <c r="F46" s="9">
        <v>796</v>
      </c>
      <c r="G46" s="15">
        <f>[1]Охр.труда!C34</f>
        <v>4</v>
      </c>
      <c r="H46" s="16">
        <f>[1]Охр.труда!D34/1000/1.12*G46</f>
        <v>61.289285714285711</v>
      </c>
      <c r="I46" s="15">
        <v>203</v>
      </c>
      <c r="J46" s="15" t="s">
        <v>15</v>
      </c>
      <c r="K46" s="11"/>
      <c r="L46" s="1"/>
    </row>
    <row r="47" spans="1:12" x14ac:dyDescent="0.25">
      <c r="A47" s="9" t="s">
        <v>12</v>
      </c>
      <c r="B47" s="13">
        <v>0</v>
      </c>
      <c r="C47" s="9" t="s">
        <v>71</v>
      </c>
      <c r="D47" s="43" t="s">
        <v>266</v>
      </c>
      <c r="E47" s="43"/>
      <c r="F47" s="9">
        <v>839</v>
      </c>
      <c r="G47" s="15">
        <f>[1]Охр.труда!C37</f>
        <v>14</v>
      </c>
      <c r="H47" s="16">
        <f>[1]Охр.труда!D37/1000/1.12*G47</f>
        <v>724.99999999999989</v>
      </c>
      <c r="I47" s="15">
        <v>203</v>
      </c>
      <c r="J47" s="15" t="s">
        <v>15</v>
      </c>
      <c r="K47" s="11"/>
      <c r="L47" s="1"/>
    </row>
    <row r="48" spans="1:12" x14ac:dyDescent="0.25">
      <c r="A48" s="9" t="s">
        <v>12</v>
      </c>
      <c r="B48" s="13">
        <v>0</v>
      </c>
      <c r="C48" s="9" t="s">
        <v>71</v>
      </c>
      <c r="D48" s="43" t="s">
        <v>267</v>
      </c>
      <c r="E48" s="43"/>
      <c r="F48" s="9">
        <v>839</v>
      </c>
      <c r="G48" s="15">
        <f>[1]Охр.труда!C38</f>
        <v>15</v>
      </c>
      <c r="H48" s="16">
        <f>[1]Охр.труда!D38/1000/1.12*G48</f>
        <v>602.67857142857133</v>
      </c>
      <c r="I48" s="15">
        <v>203</v>
      </c>
      <c r="J48" s="15" t="s">
        <v>15</v>
      </c>
      <c r="K48" s="11"/>
      <c r="L48" s="1"/>
    </row>
    <row r="49" spans="1:12" x14ac:dyDescent="0.25">
      <c r="A49" s="9" t="s">
        <v>12</v>
      </c>
      <c r="B49" s="13">
        <v>0</v>
      </c>
      <c r="C49" s="9" t="s">
        <v>74</v>
      </c>
      <c r="D49" s="43" t="s">
        <v>268</v>
      </c>
      <c r="E49" s="43"/>
      <c r="F49" s="9">
        <v>796</v>
      </c>
      <c r="G49" s="15">
        <f>[1]Охр.труда!C39</f>
        <v>14</v>
      </c>
      <c r="H49" s="16">
        <f>[1]Охр.труда!D39/1000/1.12*G49</f>
        <v>81.249999999999986</v>
      </c>
      <c r="I49" s="15">
        <v>203</v>
      </c>
      <c r="J49" s="15" t="s">
        <v>15</v>
      </c>
      <c r="K49" s="11"/>
      <c r="L49" s="1"/>
    </row>
    <row r="50" spans="1:12" x14ac:dyDescent="0.25">
      <c r="A50" s="9" t="s">
        <v>12</v>
      </c>
      <c r="B50" s="13">
        <v>0</v>
      </c>
      <c r="C50" s="9" t="s">
        <v>66</v>
      </c>
      <c r="D50" s="43" t="s">
        <v>269</v>
      </c>
      <c r="E50" s="43"/>
      <c r="F50" s="9">
        <v>715</v>
      </c>
      <c r="G50" s="15">
        <f>[1]Охр.труда!C40</f>
        <v>15</v>
      </c>
      <c r="H50" s="16">
        <f>[1]Охр.труда!D40/1000/1.12*G50</f>
        <v>227.67857142857142</v>
      </c>
      <c r="I50" s="15">
        <v>203</v>
      </c>
      <c r="J50" s="15" t="s">
        <v>15</v>
      </c>
      <c r="K50" s="11"/>
      <c r="L50" s="1"/>
    </row>
    <row r="51" spans="1:12" x14ac:dyDescent="0.25">
      <c r="A51" s="9" t="s">
        <v>12</v>
      </c>
      <c r="B51" s="13">
        <v>0</v>
      </c>
      <c r="C51" s="9" t="s">
        <v>66</v>
      </c>
      <c r="D51" s="43" t="s">
        <v>270</v>
      </c>
      <c r="E51" s="43"/>
      <c r="F51" s="9">
        <v>715</v>
      </c>
      <c r="G51" s="15">
        <f>[1]Охр.труда!C41</f>
        <v>14</v>
      </c>
      <c r="H51" s="16">
        <f>[1]Охр.труда!D41/1000/1.12*G51</f>
        <v>312.5</v>
      </c>
      <c r="I51" s="15">
        <v>203</v>
      </c>
      <c r="J51" s="15" t="s">
        <v>15</v>
      </c>
      <c r="K51" s="22"/>
      <c r="L51" s="1"/>
    </row>
    <row r="52" spans="1:12" x14ac:dyDescent="0.25">
      <c r="A52" s="9" t="s">
        <v>12</v>
      </c>
      <c r="B52" s="13">
        <v>0</v>
      </c>
      <c r="C52" s="9" t="s">
        <v>78</v>
      </c>
      <c r="D52" s="43" t="s">
        <v>271</v>
      </c>
      <c r="E52" s="43"/>
      <c r="F52" s="9">
        <v>715</v>
      </c>
      <c r="G52" s="15">
        <f>[1]Охр.труда!C42</f>
        <v>14</v>
      </c>
      <c r="H52" s="16">
        <f>[1]Охр.труда!D42/1000/1.12*G52</f>
        <v>43.749999999999993</v>
      </c>
      <c r="I52" s="15">
        <v>203</v>
      </c>
      <c r="J52" s="15" t="s">
        <v>15</v>
      </c>
      <c r="K52" s="23"/>
      <c r="L52" s="1"/>
    </row>
    <row r="53" spans="1:12" x14ac:dyDescent="0.25">
      <c r="A53" s="9" t="s">
        <v>12</v>
      </c>
      <c r="B53" s="13">
        <v>0</v>
      </c>
      <c r="C53" s="9" t="s">
        <v>78</v>
      </c>
      <c r="D53" s="43" t="s">
        <v>272</v>
      </c>
      <c r="E53" s="43"/>
      <c r="F53" s="9">
        <v>715</v>
      </c>
      <c r="G53" s="15">
        <f>[1]Охр.труда!C43</f>
        <v>15</v>
      </c>
      <c r="H53" s="16">
        <f>[1]Охр.труда!D43/1000/1.12*G53</f>
        <v>33.482142857142854</v>
      </c>
      <c r="I53" s="15">
        <v>203</v>
      </c>
      <c r="J53" s="15" t="s">
        <v>15</v>
      </c>
      <c r="K53" s="23"/>
      <c r="L53" s="1"/>
    </row>
    <row r="54" spans="1:12" x14ac:dyDescent="0.25">
      <c r="A54" s="9" t="s">
        <v>12</v>
      </c>
      <c r="B54" s="13">
        <v>0</v>
      </c>
      <c r="C54" s="9" t="s">
        <v>74</v>
      </c>
      <c r="D54" s="43" t="s">
        <v>273</v>
      </c>
      <c r="E54" s="43"/>
      <c r="F54" s="9">
        <v>796</v>
      </c>
      <c r="G54" s="15">
        <f>[1]Охр.труда!C44</f>
        <v>15</v>
      </c>
      <c r="H54" s="16">
        <f>[1]Охр.труда!D44/1000/1.12*G54</f>
        <v>68.303571428571416</v>
      </c>
      <c r="I54" s="15">
        <v>203</v>
      </c>
      <c r="J54" s="15" t="s">
        <v>15</v>
      </c>
      <c r="K54" s="23"/>
      <c r="L54" s="1"/>
    </row>
    <row r="55" spans="1:12" x14ac:dyDescent="0.25">
      <c r="A55" s="9" t="s">
        <v>12</v>
      </c>
      <c r="B55" s="13">
        <v>0</v>
      </c>
      <c r="C55" s="9" t="s">
        <v>61</v>
      </c>
      <c r="D55" s="43" t="s">
        <v>274</v>
      </c>
      <c r="E55" s="43"/>
      <c r="F55" s="9">
        <v>796</v>
      </c>
      <c r="G55" s="15">
        <f>[1]Охр.труда!C45</f>
        <v>14</v>
      </c>
      <c r="H55" s="16">
        <f>[1]Охр.труда!D45/1000/1.12*G55</f>
        <v>112.49999999999999</v>
      </c>
      <c r="I55" s="15">
        <v>203</v>
      </c>
      <c r="J55" s="15" t="s">
        <v>15</v>
      </c>
      <c r="K55" s="23"/>
      <c r="L55" s="1"/>
    </row>
    <row r="56" spans="1:12" x14ac:dyDescent="0.25">
      <c r="A56" s="9" t="s">
        <v>12</v>
      </c>
      <c r="B56" s="13">
        <v>0</v>
      </c>
      <c r="C56" s="9" t="s">
        <v>83</v>
      </c>
      <c r="D56" s="43" t="s">
        <v>275</v>
      </c>
      <c r="E56" s="43"/>
      <c r="F56" s="9">
        <v>796</v>
      </c>
      <c r="G56" s="15">
        <f>[1]Охр.труда!C46</f>
        <v>15</v>
      </c>
      <c r="H56" s="16">
        <f>[1]Охр.труда!D46/1000/1.12*G56</f>
        <v>214.28571428571428</v>
      </c>
      <c r="I56" s="15">
        <v>203</v>
      </c>
      <c r="J56" s="15" t="s">
        <v>15</v>
      </c>
      <c r="K56" s="23"/>
      <c r="L56" s="1"/>
    </row>
    <row r="57" spans="1:12" x14ac:dyDescent="0.25">
      <c r="A57" s="9" t="s">
        <v>12</v>
      </c>
      <c r="B57" s="13">
        <v>0</v>
      </c>
      <c r="C57" s="9" t="s">
        <v>85</v>
      </c>
      <c r="D57" s="43" t="s">
        <v>276</v>
      </c>
      <c r="E57" s="43"/>
      <c r="F57" s="9">
        <v>796</v>
      </c>
      <c r="G57" s="15">
        <f>[1]Охр.труда!C47</f>
        <v>15</v>
      </c>
      <c r="H57" s="16">
        <f>[1]Охр.труда!D47/1000/1.12*G57</f>
        <v>80.357142857142847</v>
      </c>
      <c r="I57" s="15">
        <v>203</v>
      </c>
      <c r="J57" s="15" t="s">
        <v>15</v>
      </c>
      <c r="K57" s="23"/>
      <c r="L57" s="1"/>
    </row>
    <row r="58" spans="1:12" x14ac:dyDescent="0.25">
      <c r="A58" s="9" t="s">
        <v>12</v>
      </c>
      <c r="B58" s="13">
        <v>0</v>
      </c>
      <c r="C58" s="9" t="s">
        <v>57</v>
      </c>
      <c r="D58" s="43" t="s">
        <v>277</v>
      </c>
      <c r="E58" s="43"/>
      <c r="F58" s="9">
        <v>796</v>
      </c>
      <c r="G58" s="15">
        <f>[1]Охр.труда!C48</f>
        <v>14</v>
      </c>
      <c r="H58" s="16">
        <f>[1]Охр.труда!D48/1000/1.12*G58</f>
        <v>31.249999999999993</v>
      </c>
      <c r="I58" s="15">
        <v>203</v>
      </c>
      <c r="J58" s="15" t="s">
        <v>15</v>
      </c>
      <c r="K58" s="23"/>
      <c r="L58" s="1"/>
    </row>
    <row r="59" spans="1:12" x14ac:dyDescent="0.25">
      <c r="A59" s="9" t="s">
        <v>12</v>
      </c>
      <c r="B59" s="13">
        <v>0</v>
      </c>
      <c r="C59" s="9" t="s">
        <v>88</v>
      </c>
      <c r="D59" s="43" t="s">
        <v>278</v>
      </c>
      <c r="E59" s="43"/>
      <c r="F59" s="9">
        <v>839</v>
      </c>
      <c r="G59" s="15">
        <f>[1]Охр.труда!C49</f>
        <v>14</v>
      </c>
      <c r="H59" s="16">
        <f>[1]Охр.труда!D49/1000/1.12*G59</f>
        <v>224.99999999999997</v>
      </c>
      <c r="I59" s="15">
        <v>203</v>
      </c>
      <c r="J59" s="15" t="s">
        <v>15</v>
      </c>
      <c r="K59" s="23"/>
      <c r="L59" s="1"/>
    </row>
    <row r="60" spans="1:12" x14ac:dyDescent="0.25">
      <c r="A60" s="9" t="s">
        <v>12</v>
      </c>
      <c r="B60" s="13">
        <v>0</v>
      </c>
      <c r="C60" s="9" t="s">
        <v>90</v>
      </c>
      <c r="D60" s="43" t="s">
        <v>279</v>
      </c>
      <c r="E60" s="43"/>
      <c r="F60" s="9">
        <v>796</v>
      </c>
      <c r="G60" s="15">
        <f>[1]Охр.труда!C50</f>
        <v>14</v>
      </c>
      <c r="H60" s="16">
        <f>[1]Охр.труда!D50/1000/1.12*G60</f>
        <v>25</v>
      </c>
      <c r="I60" s="15">
        <v>203</v>
      </c>
      <c r="J60" s="15" t="s">
        <v>15</v>
      </c>
      <c r="K60" s="23"/>
      <c r="L60" s="1"/>
    </row>
    <row r="61" spans="1:12" x14ac:dyDescent="0.25">
      <c r="A61" s="9" t="s">
        <v>12</v>
      </c>
      <c r="B61" s="13">
        <v>0</v>
      </c>
      <c r="C61" s="9" t="s">
        <v>92</v>
      </c>
      <c r="D61" s="43" t="s">
        <v>280</v>
      </c>
      <c r="E61" s="43"/>
      <c r="F61" s="9">
        <v>796</v>
      </c>
      <c r="G61" s="15">
        <f>[1]Охр.труда!C51</f>
        <v>15</v>
      </c>
      <c r="H61" s="16">
        <f>[1]Охр.труда!D51/1000/1.12*G61</f>
        <v>100.44642857142857</v>
      </c>
      <c r="I61" s="15">
        <v>203</v>
      </c>
      <c r="J61" s="15" t="s">
        <v>15</v>
      </c>
      <c r="K61" s="23"/>
      <c r="L61" s="1"/>
    </row>
    <row r="62" spans="1:12" x14ac:dyDescent="0.25">
      <c r="A62" s="9" t="s">
        <v>12</v>
      </c>
      <c r="B62" s="13">
        <v>0</v>
      </c>
      <c r="C62" s="9" t="s">
        <v>52</v>
      </c>
      <c r="D62" s="43" t="s">
        <v>281</v>
      </c>
      <c r="E62" s="43"/>
      <c r="F62" s="9">
        <v>839</v>
      </c>
      <c r="G62" s="15">
        <f>[1]Охр.труда!C54</f>
        <v>14</v>
      </c>
      <c r="H62" s="16">
        <f>[1]Охр.труда!D54/1000*G62</f>
        <v>1374.8</v>
      </c>
      <c r="I62" s="15">
        <v>203</v>
      </c>
      <c r="J62" s="15" t="s">
        <v>15</v>
      </c>
      <c r="K62" s="23"/>
      <c r="L62" s="1"/>
    </row>
    <row r="63" spans="1:12" x14ac:dyDescent="0.25">
      <c r="A63" s="9" t="s">
        <v>12</v>
      </c>
      <c r="B63" s="9">
        <v>0</v>
      </c>
      <c r="C63" s="9" t="s">
        <v>95</v>
      </c>
      <c r="D63" s="43" t="s">
        <v>282</v>
      </c>
      <c r="E63" s="43"/>
      <c r="F63" s="9">
        <v>839</v>
      </c>
      <c r="G63" s="24">
        <v>7</v>
      </c>
      <c r="H63" s="16">
        <f>'[1]2024 на отправку без примечаний'!C39/1000</f>
        <v>35889.199999999997</v>
      </c>
      <c r="I63" s="15">
        <v>201</v>
      </c>
      <c r="J63" s="15" t="s">
        <v>15</v>
      </c>
      <c r="K63" s="23"/>
      <c r="L63" s="1"/>
    </row>
    <row r="64" spans="1:12" x14ac:dyDescent="0.25">
      <c r="A64" s="9" t="s">
        <v>12</v>
      </c>
      <c r="B64" s="9">
        <v>0</v>
      </c>
      <c r="C64" s="9" t="s">
        <v>97</v>
      </c>
      <c r="D64" s="41" t="s">
        <v>283</v>
      </c>
      <c r="E64" s="42"/>
      <c r="F64" s="9">
        <v>168</v>
      </c>
      <c r="G64" s="24">
        <v>18.829999999999998</v>
      </c>
      <c r="H64" s="16">
        <v>26023.22016326883</v>
      </c>
      <c r="I64" s="15">
        <v>204</v>
      </c>
      <c r="J64" s="15" t="s">
        <v>15</v>
      </c>
      <c r="K64" s="23"/>
      <c r="L64" s="1"/>
    </row>
    <row r="65" spans="1:12" x14ac:dyDescent="0.25">
      <c r="A65" s="9" t="s">
        <v>12</v>
      </c>
      <c r="B65" s="9">
        <v>0</v>
      </c>
      <c r="C65" s="9" t="s">
        <v>97</v>
      </c>
      <c r="D65" s="41" t="s">
        <v>284</v>
      </c>
      <c r="E65" s="42"/>
      <c r="F65" s="9">
        <v>168</v>
      </c>
      <c r="G65" s="24">
        <v>104.17</v>
      </c>
      <c r="H65" s="16">
        <v>156063.14749827061</v>
      </c>
      <c r="I65" s="15">
        <v>204</v>
      </c>
      <c r="J65" s="15" t="s">
        <v>15</v>
      </c>
      <c r="K65" s="23"/>
      <c r="L65" s="1"/>
    </row>
    <row r="66" spans="1:12" x14ac:dyDescent="0.25">
      <c r="A66" s="9" t="s">
        <v>12</v>
      </c>
      <c r="B66" s="9">
        <v>0</v>
      </c>
      <c r="C66" s="9" t="s">
        <v>97</v>
      </c>
      <c r="D66" s="41" t="s">
        <v>285</v>
      </c>
      <c r="E66" s="42"/>
      <c r="F66" s="9">
        <v>168</v>
      </c>
      <c r="G66" s="24">
        <v>252.87</v>
      </c>
      <c r="H66" s="16">
        <v>246328.27034154499</v>
      </c>
      <c r="I66" s="15">
        <v>204</v>
      </c>
      <c r="J66" s="15" t="s">
        <v>15</v>
      </c>
      <c r="K66" s="23"/>
      <c r="L66" s="1"/>
    </row>
    <row r="67" spans="1:12" x14ac:dyDescent="0.25">
      <c r="A67" s="9" t="s">
        <v>12</v>
      </c>
      <c r="B67" s="9">
        <v>0</v>
      </c>
      <c r="C67" s="9" t="s">
        <v>97</v>
      </c>
      <c r="D67" s="41" t="s">
        <v>286</v>
      </c>
      <c r="E67" s="42"/>
      <c r="F67" s="9">
        <v>168</v>
      </c>
      <c r="G67" s="24">
        <v>357</v>
      </c>
      <c r="H67" s="16">
        <v>1078645.2112219359</v>
      </c>
      <c r="I67" s="15">
        <v>204</v>
      </c>
      <c r="J67" s="15" t="s">
        <v>15</v>
      </c>
      <c r="K67" s="23"/>
      <c r="L67" s="1"/>
    </row>
    <row r="68" spans="1:12" x14ac:dyDescent="0.25">
      <c r="A68" s="9" t="s">
        <v>12</v>
      </c>
      <c r="B68" s="9">
        <v>0</v>
      </c>
      <c r="C68" s="9" t="s">
        <v>97</v>
      </c>
      <c r="D68" s="41" t="s">
        <v>287</v>
      </c>
      <c r="E68" s="42"/>
      <c r="F68" s="9">
        <v>168</v>
      </c>
      <c r="G68" s="24">
        <v>286.47000000000003</v>
      </c>
      <c r="H68" s="16">
        <v>1034962.7090431942</v>
      </c>
      <c r="I68" s="15">
        <v>204</v>
      </c>
      <c r="J68" s="15" t="s">
        <v>15</v>
      </c>
      <c r="K68" s="23"/>
      <c r="L68" s="1"/>
    </row>
    <row r="69" spans="1:12" x14ac:dyDescent="0.25">
      <c r="A69" s="9" t="s">
        <v>12</v>
      </c>
      <c r="B69" s="9">
        <v>0</v>
      </c>
      <c r="C69" s="9" t="s">
        <v>97</v>
      </c>
      <c r="D69" s="41" t="s">
        <v>288</v>
      </c>
      <c r="E69" s="42"/>
      <c r="F69" s="9">
        <v>168</v>
      </c>
      <c r="G69" s="24">
        <v>15.73</v>
      </c>
      <c r="H69" s="16">
        <v>67051.924140000003</v>
      </c>
      <c r="I69" s="15">
        <v>204</v>
      </c>
      <c r="J69" s="15" t="s">
        <v>15</v>
      </c>
      <c r="K69" s="23"/>
      <c r="L69" s="1"/>
    </row>
    <row r="70" spans="1:12" x14ac:dyDescent="0.25">
      <c r="A70" s="9" t="s">
        <v>12</v>
      </c>
      <c r="B70" s="9">
        <v>0</v>
      </c>
      <c r="C70" s="9" t="s">
        <v>104</v>
      </c>
      <c r="D70" s="41" t="s">
        <v>105</v>
      </c>
      <c r="E70" s="42"/>
      <c r="F70" s="9">
        <v>168</v>
      </c>
      <c r="G70" s="24">
        <v>126.87</v>
      </c>
      <c r="H70" s="16">
        <v>199518.86580645459</v>
      </c>
      <c r="I70" s="15">
        <v>204</v>
      </c>
      <c r="J70" s="15" t="s">
        <v>15</v>
      </c>
      <c r="K70" s="11"/>
      <c r="L70" s="1"/>
    </row>
    <row r="71" spans="1:12" x14ac:dyDescent="0.25">
      <c r="A71" s="9" t="s">
        <v>12</v>
      </c>
      <c r="B71" s="9">
        <v>0</v>
      </c>
      <c r="C71" s="9" t="s">
        <v>106</v>
      </c>
      <c r="D71" s="41" t="s">
        <v>289</v>
      </c>
      <c r="E71" s="42"/>
      <c r="F71" s="9">
        <v>839</v>
      </c>
      <c r="G71" s="24"/>
      <c r="H71" s="16">
        <v>138952.70345660325</v>
      </c>
      <c r="I71" s="15">
        <v>204</v>
      </c>
      <c r="J71" s="15" t="s">
        <v>15</v>
      </c>
      <c r="K71" s="11"/>
      <c r="L71" s="1"/>
    </row>
    <row r="72" spans="1:12" x14ac:dyDescent="0.25">
      <c r="A72" s="9" t="s">
        <v>12</v>
      </c>
      <c r="B72" s="9">
        <v>0</v>
      </c>
      <c r="C72" s="9" t="s">
        <v>108</v>
      </c>
      <c r="D72" s="41" t="s">
        <v>290</v>
      </c>
      <c r="E72" s="42"/>
      <c r="F72" s="9">
        <v>839</v>
      </c>
      <c r="G72" s="24"/>
      <c r="H72" s="16">
        <v>491132.00251752138</v>
      </c>
      <c r="I72" s="15">
        <v>201</v>
      </c>
      <c r="J72" s="15" t="s">
        <v>15</v>
      </c>
      <c r="K72" s="11"/>
      <c r="L72" s="1"/>
    </row>
    <row r="73" spans="1:12" x14ac:dyDescent="0.25">
      <c r="A73" s="9" t="s">
        <v>12</v>
      </c>
      <c r="B73" s="9">
        <v>0</v>
      </c>
      <c r="C73" s="9" t="s">
        <v>110</v>
      </c>
      <c r="D73" s="41" t="s">
        <v>291</v>
      </c>
      <c r="E73" s="42"/>
      <c r="F73" s="9">
        <v>839</v>
      </c>
      <c r="G73" s="24"/>
      <c r="H73" s="16">
        <v>175822.75200000001</v>
      </c>
      <c r="I73" s="15">
        <v>201</v>
      </c>
      <c r="J73" s="15" t="s">
        <v>15</v>
      </c>
      <c r="K73" s="11"/>
      <c r="L73" s="1"/>
    </row>
    <row r="74" spans="1:12" x14ac:dyDescent="0.25">
      <c r="A74" s="9" t="s">
        <v>12</v>
      </c>
      <c r="B74" s="9">
        <v>0</v>
      </c>
      <c r="C74" s="9" t="s">
        <v>112</v>
      </c>
      <c r="D74" s="41" t="s">
        <v>292</v>
      </c>
      <c r="E74" s="42"/>
      <c r="F74" s="9">
        <v>839</v>
      </c>
      <c r="G74" s="24"/>
      <c r="H74" s="16">
        <v>236322.56783000001</v>
      </c>
      <c r="I74" s="15">
        <v>201</v>
      </c>
      <c r="J74" s="15" t="s">
        <v>15</v>
      </c>
      <c r="K74" s="11"/>
      <c r="L74" s="1"/>
    </row>
    <row r="75" spans="1:12" x14ac:dyDescent="0.25">
      <c r="A75" s="9" t="s">
        <v>12</v>
      </c>
      <c r="B75" s="9">
        <v>0</v>
      </c>
      <c r="C75" s="9" t="s">
        <v>97</v>
      </c>
      <c r="D75" s="41" t="s">
        <v>293</v>
      </c>
      <c r="E75" s="42"/>
      <c r="F75" s="9">
        <v>168</v>
      </c>
      <c r="G75" s="24"/>
      <c r="H75" s="16">
        <v>53409</v>
      </c>
      <c r="I75" s="15">
        <v>201</v>
      </c>
      <c r="J75" s="15" t="s">
        <v>15</v>
      </c>
      <c r="K75" s="11"/>
      <c r="L75" s="1"/>
    </row>
    <row r="76" spans="1:12" x14ac:dyDescent="0.25">
      <c r="A76" s="44" t="s">
        <v>294</v>
      </c>
      <c r="B76" s="44"/>
      <c r="C76" s="44"/>
      <c r="D76" s="44"/>
      <c r="E76" s="44"/>
      <c r="F76" s="44"/>
      <c r="G76" s="44"/>
      <c r="H76" s="44"/>
      <c r="I76" s="44"/>
      <c r="J76" s="44"/>
      <c r="K76" s="11"/>
      <c r="L76" s="1"/>
    </row>
    <row r="77" spans="1:12" ht="68.25" customHeight="1" x14ac:dyDescent="0.25">
      <c r="A77" s="9" t="s">
        <v>12</v>
      </c>
      <c r="B77" s="13">
        <v>1</v>
      </c>
      <c r="C77" s="9" t="s">
        <v>116</v>
      </c>
      <c r="D77" s="43" t="s">
        <v>295</v>
      </c>
      <c r="E77" s="43"/>
      <c r="F77" s="14">
        <v>1111</v>
      </c>
      <c r="G77" s="15">
        <v>1</v>
      </c>
      <c r="H77" s="16">
        <f>'[1]ГРПБ без НДС_12.06.'!I86</f>
        <v>635030.0340000001</v>
      </c>
      <c r="I77" s="15">
        <v>201</v>
      </c>
      <c r="J77" s="15" t="s">
        <v>15</v>
      </c>
      <c r="K77" s="11"/>
      <c r="L77" s="1"/>
    </row>
    <row r="78" spans="1:12" ht="42.75" customHeight="1" x14ac:dyDescent="0.25">
      <c r="A78" s="9" t="s">
        <v>12</v>
      </c>
      <c r="B78" s="13">
        <v>1</v>
      </c>
      <c r="C78" s="9" t="s">
        <v>116</v>
      </c>
      <c r="D78" s="43" t="s">
        <v>296</v>
      </c>
      <c r="E78" s="43"/>
      <c r="F78" s="14">
        <v>1111</v>
      </c>
      <c r="G78" s="15">
        <v>1</v>
      </c>
      <c r="H78" s="16">
        <f>'[1]ГРПБ без НДС_12.06.'!I87</f>
        <v>470000</v>
      </c>
      <c r="I78" s="15">
        <v>201</v>
      </c>
      <c r="J78" s="15" t="s">
        <v>15</v>
      </c>
      <c r="K78" s="11"/>
      <c r="L78" s="1"/>
    </row>
    <row r="79" spans="1:12" ht="42.75" customHeight="1" x14ac:dyDescent="0.25">
      <c r="A79" s="9" t="s">
        <v>12</v>
      </c>
      <c r="B79" s="13">
        <v>1</v>
      </c>
      <c r="C79" s="9" t="s">
        <v>119</v>
      </c>
      <c r="D79" s="41" t="s">
        <v>297</v>
      </c>
      <c r="E79" s="42"/>
      <c r="F79" s="14">
        <v>1111</v>
      </c>
      <c r="G79" s="15">
        <v>1</v>
      </c>
      <c r="H79" s="25">
        <v>29569.637999999995</v>
      </c>
      <c r="I79" s="15">
        <v>204</v>
      </c>
      <c r="J79" s="15" t="s">
        <v>15</v>
      </c>
      <c r="K79" s="11"/>
      <c r="L79" s="1"/>
    </row>
    <row r="80" spans="1:12" ht="42.75" customHeight="1" x14ac:dyDescent="0.25">
      <c r="A80" s="9" t="s">
        <v>12</v>
      </c>
      <c r="B80" s="13">
        <v>1</v>
      </c>
      <c r="C80" s="9" t="s">
        <v>119</v>
      </c>
      <c r="D80" s="41" t="s">
        <v>298</v>
      </c>
      <c r="E80" s="42"/>
      <c r="F80" s="14">
        <v>1111</v>
      </c>
      <c r="G80" s="15">
        <v>1</v>
      </c>
      <c r="H80" s="25">
        <v>18988.283999999996</v>
      </c>
      <c r="I80" s="15">
        <v>204</v>
      </c>
      <c r="J80" s="15" t="s">
        <v>15</v>
      </c>
      <c r="K80" s="11"/>
      <c r="L80" s="1"/>
    </row>
    <row r="81" spans="1:12" ht="42.75" customHeight="1" x14ac:dyDescent="0.25">
      <c r="A81" s="9" t="s">
        <v>12</v>
      </c>
      <c r="B81" s="13">
        <v>1</v>
      </c>
      <c r="C81" s="9" t="s">
        <v>119</v>
      </c>
      <c r="D81" s="41" t="s">
        <v>299</v>
      </c>
      <c r="E81" s="42"/>
      <c r="F81" s="14">
        <v>1111</v>
      </c>
      <c r="G81" s="15">
        <v>1</v>
      </c>
      <c r="H81" s="25">
        <v>30998.183999999997</v>
      </c>
      <c r="I81" s="15">
        <v>204</v>
      </c>
      <c r="J81" s="15" t="s">
        <v>15</v>
      </c>
      <c r="K81" s="11"/>
      <c r="L81" s="1"/>
    </row>
    <row r="82" spans="1:12" ht="42.75" customHeight="1" x14ac:dyDescent="0.25">
      <c r="A82" s="9" t="s">
        <v>12</v>
      </c>
      <c r="B82" s="13">
        <v>1</v>
      </c>
      <c r="C82" s="9" t="s">
        <v>119</v>
      </c>
      <c r="D82" s="41" t="s">
        <v>300</v>
      </c>
      <c r="E82" s="42"/>
      <c r="F82" s="14">
        <v>1111</v>
      </c>
      <c r="G82" s="15">
        <v>1</v>
      </c>
      <c r="H82" s="25">
        <v>11891.431</v>
      </c>
      <c r="I82" s="15">
        <v>204</v>
      </c>
      <c r="J82" s="15" t="s">
        <v>15</v>
      </c>
      <c r="K82" s="11"/>
      <c r="L82" s="1"/>
    </row>
    <row r="83" spans="1:12" ht="42.75" customHeight="1" x14ac:dyDescent="0.25">
      <c r="A83" s="9" t="s">
        <v>12</v>
      </c>
      <c r="B83" s="13">
        <v>1</v>
      </c>
      <c r="C83" s="9" t="s">
        <v>119</v>
      </c>
      <c r="D83" s="41" t="s">
        <v>301</v>
      </c>
      <c r="E83" s="42"/>
      <c r="F83" s="14">
        <v>1111</v>
      </c>
      <c r="G83" s="15">
        <v>1</v>
      </c>
      <c r="H83" s="25">
        <v>9001.1039999999994</v>
      </c>
      <c r="I83" s="15">
        <v>204</v>
      </c>
      <c r="J83" s="15" t="s">
        <v>15</v>
      </c>
      <c r="K83" s="11"/>
      <c r="L83" s="1"/>
    </row>
    <row r="84" spans="1:12" ht="42.75" customHeight="1" x14ac:dyDescent="0.25">
      <c r="A84" s="9" t="s">
        <v>12</v>
      </c>
      <c r="B84" s="13">
        <v>1</v>
      </c>
      <c r="C84" s="9" t="s">
        <v>119</v>
      </c>
      <c r="D84" s="41" t="s">
        <v>302</v>
      </c>
      <c r="E84" s="42"/>
      <c r="F84" s="14">
        <v>1111</v>
      </c>
      <c r="G84" s="15">
        <v>1</v>
      </c>
      <c r="H84" s="25">
        <v>55877.639999999992</v>
      </c>
      <c r="I84" s="15">
        <v>204</v>
      </c>
      <c r="J84" s="15" t="s">
        <v>15</v>
      </c>
      <c r="K84" s="11"/>
      <c r="L84" s="1"/>
    </row>
    <row r="85" spans="1:12" ht="42.75" customHeight="1" x14ac:dyDescent="0.25">
      <c r="A85" s="9" t="s">
        <v>12</v>
      </c>
      <c r="B85" s="13">
        <v>1</v>
      </c>
      <c r="C85" s="9" t="s">
        <v>119</v>
      </c>
      <c r="D85" s="41" t="s">
        <v>303</v>
      </c>
      <c r="E85" s="42"/>
      <c r="F85" s="14">
        <v>1111</v>
      </c>
      <c r="G85" s="15">
        <v>1</v>
      </c>
      <c r="H85" s="25">
        <v>3794.6428571428569</v>
      </c>
      <c r="I85" s="15">
        <v>204</v>
      </c>
      <c r="J85" s="15" t="s">
        <v>15</v>
      </c>
      <c r="K85" s="11"/>
      <c r="L85" s="1"/>
    </row>
    <row r="86" spans="1:12" ht="42.75" customHeight="1" x14ac:dyDescent="0.25">
      <c r="A86" s="9" t="s">
        <v>12</v>
      </c>
      <c r="B86" s="13">
        <v>1</v>
      </c>
      <c r="C86" s="9" t="s">
        <v>119</v>
      </c>
      <c r="D86" s="41" t="s">
        <v>304</v>
      </c>
      <c r="E86" s="42"/>
      <c r="F86" s="14">
        <v>1111</v>
      </c>
      <c r="G86" s="15">
        <v>1</v>
      </c>
      <c r="H86" s="25">
        <v>4910.7142857142853</v>
      </c>
      <c r="I86" s="15">
        <v>204</v>
      </c>
      <c r="J86" s="15" t="s">
        <v>15</v>
      </c>
      <c r="K86" s="11"/>
      <c r="L86" s="1"/>
    </row>
    <row r="87" spans="1:12" x14ac:dyDescent="0.25">
      <c r="A87" s="44" t="s">
        <v>305</v>
      </c>
      <c r="B87" s="44"/>
      <c r="C87" s="44"/>
      <c r="D87" s="44"/>
      <c r="E87" s="44"/>
      <c r="F87" s="44"/>
      <c r="G87" s="44"/>
      <c r="H87" s="44"/>
      <c r="I87" s="44"/>
      <c r="J87" s="44"/>
      <c r="K87" s="11"/>
      <c r="L87" s="1"/>
    </row>
    <row r="88" spans="1:12" ht="49.5" customHeight="1" x14ac:dyDescent="0.25">
      <c r="A88" s="9" t="s">
        <v>12</v>
      </c>
      <c r="B88" s="13">
        <v>2</v>
      </c>
      <c r="C88" s="9" t="s">
        <v>129</v>
      </c>
      <c r="D88" s="43" t="s">
        <v>306</v>
      </c>
      <c r="E88" s="43"/>
      <c r="F88" s="14">
        <v>5114</v>
      </c>
      <c r="G88" s="15">
        <v>1</v>
      </c>
      <c r="H88" s="16">
        <f>'[1]Адм_без НДС_25.06.'!K33</f>
        <v>361.71069999999997</v>
      </c>
      <c r="I88" s="15">
        <v>204</v>
      </c>
      <c r="J88" s="15" t="s">
        <v>15</v>
      </c>
      <c r="K88" s="23"/>
      <c r="L88" s="1"/>
    </row>
    <row r="89" spans="1:12" ht="49.5" customHeight="1" x14ac:dyDescent="0.25">
      <c r="A89" s="9" t="s">
        <v>12</v>
      </c>
      <c r="B89" s="13">
        <v>2</v>
      </c>
      <c r="C89" s="9" t="s">
        <v>131</v>
      </c>
      <c r="D89" s="43" t="s">
        <v>307</v>
      </c>
      <c r="E89" s="43"/>
      <c r="F89" s="14">
        <v>5114</v>
      </c>
      <c r="G89" s="15">
        <v>1</v>
      </c>
      <c r="H89" s="16">
        <f>'[1]Адм_без НДС_25.06.'!K37+'[1]Адм_без НДС_25.06.'!K38+'[1]Адм_без НДС_25.06.'!K39</f>
        <v>28153.071428571428</v>
      </c>
      <c r="I89" s="15">
        <v>204</v>
      </c>
      <c r="J89" s="15" t="s">
        <v>15</v>
      </c>
      <c r="K89" s="23"/>
      <c r="L89" s="1"/>
    </row>
    <row r="90" spans="1:12" ht="49.5" customHeight="1" x14ac:dyDescent="0.25">
      <c r="A90" s="9" t="s">
        <v>12</v>
      </c>
      <c r="B90" s="13">
        <v>2</v>
      </c>
      <c r="C90" s="9" t="s">
        <v>133</v>
      </c>
      <c r="D90" s="43" t="s">
        <v>308</v>
      </c>
      <c r="E90" s="43"/>
      <c r="F90" s="14">
        <v>5114</v>
      </c>
      <c r="G90" s="15">
        <v>1</v>
      </c>
      <c r="H90" s="16">
        <f>'[1]Адм_без НДС_25.06.'!K42+'[1]Адм_без НДС_25.06.'!K43</f>
        <v>1114.4000000000001</v>
      </c>
      <c r="I90" s="15">
        <v>204</v>
      </c>
      <c r="J90" s="15" t="s">
        <v>15</v>
      </c>
      <c r="K90" s="23"/>
      <c r="L90" s="1"/>
    </row>
    <row r="91" spans="1:12" ht="49.5" customHeight="1" x14ac:dyDescent="0.25">
      <c r="A91" s="9" t="s">
        <v>12</v>
      </c>
      <c r="B91" s="13">
        <v>2</v>
      </c>
      <c r="C91" s="9" t="s">
        <v>135</v>
      </c>
      <c r="D91" s="41" t="s">
        <v>309</v>
      </c>
      <c r="E91" s="42"/>
      <c r="F91" s="14">
        <v>5114</v>
      </c>
      <c r="G91" s="15">
        <v>1</v>
      </c>
      <c r="H91" s="16">
        <f>'[1]Адм_без НДС_25.06.'!K59</f>
        <v>49916.858397530865</v>
      </c>
      <c r="I91" s="15">
        <v>201</v>
      </c>
      <c r="J91" s="15" t="s">
        <v>15</v>
      </c>
      <c r="K91" s="23"/>
      <c r="L91" s="1"/>
    </row>
    <row r="92" spans="1:12" ht="49.5" customHeight="1" x14ac:dyDescent="0.25">
      <c r="A92" s="9" t="s">
        <v>12</v>
      </c>
      <c r="B92" s="13">
        <v>2</v>
      </c>
      <c r="C92" s="9" t="s">
        <v>46</v>
      </c>
      <c r="D92" s="41" t="s">
        <v>310</v>
      </c>
      <c r="E92" s="42"/>
      <c r="F92" s="14">
        <v>5114</v>
      </c>
      <c r="G92" s="15">
        <v>1</v>
      </c>
      <c r="H92" s="16">
        <f>'[1]Адм_без НДС_25.06.'!K61</f>
        <v>55626.132738095228</v>
      </c>
      <c r="I92" s="15">
        <v>204</v>
      </c>
      <c r="J92" s="15" t="s">
        <v>15</v>
      </c>
      <c r="K92" s="23"/>
      <c r="L92" s="1"/>
    </row>
    <row r="93" spans="1:12" ht="49.5" customHeight="1" x14ac:dyDescent="0.25">
      <c r="A93" s="9" t="s">
        <v>12</v>
      </c>
      <c r="B93" s="13">
        <v>2</v>
      </c>
      <c r="C93" s="9" t="s">
        <v>138</v>
      </c>
      <c r="D93" s="43" t="s">
        <v>311</v>
      </c>
      <c r="E93" s="43"/>
      <c r="F93" s="14">
        <v>5114</v>
      </c>
      <c r="G93" s="15">
        <v>1</v>
      </c>
      <c r="H93" s="16">
        <f>'[1]ГРПБ без НДС_12.06.'!I88</f>
        <v>28000</v>
      </c>
      <c r="I93" s="15">
        <v>201</v>
      </c>
      <c r="J93" s="15" t="s">
        <v>15</v>
      </c>
      <c r="K93" s="23"/>
      <c r="L93" s="1"/>
    </row>
    <row r="94" spans="1:12" ht="49.5" customHeight="1" x14ac:dyDescent="0.25">
      <c r="A94" s="9" t="s">
        <v>12</v>
      </c>
      <c r="B94" s="13">
        <v>2</v>
      </c>
      <c r="C94" s="9" t="s">
        <v>140</v>
      </c>
      <c r="D94" s="43" t="s">
        <v>312</v>
      </c>
      <c r="E94" s="43"/>
      <c r="F94" s="14">
        <v>5114</v>
      </c>
      <c r="G94" s="15">
        <v>1</v>
      </c>
      <c r="H94" s="16">
        <f>'[1]Адм_без НДС_25.06.'!K57+'[1]Адм_без НДС_25.06.'!K58</f>
        <v>8000</v>
      </c>
      <c r="I94" s="15">
        <v>201</v>
      </c>
      <c r="J94" s="15" t="s">
        <v>15</v>
      </c>
      <c r="K94" s="23"/>
      <c r="L94" s="1"/>
    </row>
    <row r="95" spans="1:12" ht="49.5" customHeight="1" x14ac:dyDescent="0.25">
      <c r="A95" s="9" t="s">
        <v>12</v>
      </c>
      <c r="B95" s="13">
        <v>2</v>
      </c>
      <c r="C95" s="9" t="s">
        <v>142</v>
      </c>
      <c r="D95" s="43" t="s">
        <v>313</v>
      </c>
      <c r="E95" s="43"/>
      <c r="F95" s="14">
        <v>5114</v>
      </c>
      <c r="G95" s="15">
        <v>1</v>
      </c>
      <c r="H95" s="16">
        <f>'[1]Адм_без НДС_25.06.'!K56</f>
        <v>4601.5</v>
      </c>
      <c r="I95" s="15">
        <v>204</v>
      </c>
      <c r="J95" s="15" t="s">
        <v>15</v>
      </c>
      <c r="K95" s="23"/>
      <c r="L95" s="1"/>
    </row>
    <row r="96" spans="1:12" ht="49.5" customHeight="1" x14ac:dyDescent="0.25">
      <c r="A96" s="9" t="s">
        <v>12</v>
      </c>
      <c r="B96" s="13">
        <v>2</v>
      </c>
      <c r="C96" s="9" t="s">
        <v>144</v>
      </c>
      <c r="D96" s="43" t="s">
        <v>314</v>
      </c>
      <c r="E96" s="43"/>
      <c r="F96" s="14">
        <v>5114</v>
      </c>
      <c r="G96" s="15">
        <v>1</v>
      </c>
      <c r="H96" s="16">
        <f>'[1]Адм_без НДС_25.06.'!K63</f>
        <v>1339.2857142857142</v>
      </c>
      <c r="I96" s="15">
        <v>204</v>
      </c>
      <c r="J96" s="15" t="s">
        <v>15</v>
      </c>
      <c r="K96" s="23"/>
      <c r="L96" s="1"/>
    </row>
    <row r="97" spans="1:12" ht="49.5" customHeight="1" x14ac:dyDescent="0.25">
      <c r="A97" s="9" t="s">
        <v>12</v>
      </c>
      <c r="B97" s="13">
        <v>2</v>
      </c>
      <c r="C97" s="9" t="s">
        <v>146</v>
      </c>
      <c r="D97" s="43" t="s">
        <v>315</v>
      </c>
      <c r="E97" s="43"/>
      <c r="F97" s="14">
        <v>5114</v>
      </c>
      <c r="G97" s="15">
        <v>1</v>
      </c>
      <c r="H97" s="16">
        <f>'[1]Адм_без НДС_25.06.'!K64</f>
        <v>858</v>
      </c>
      <c r="I97" s="15">
        <v>204</v>
      </c>
      <c r="J97" s="15" t="s">
        <v>15</v>
      </c>
      <c r="K97" s="23"/>
      <c r="L97" s="1"/>
    </row>
    <row r="98" spans="1:12" ht="49.5" customHeight="1" x14ac:dyDescent="0.25">
      <c r="A98" s="9" t="s">
        <v>12</v>
      </c>
      <c r="B98" s="13">
        <v>2</v>
      </c>
      <c r="C98" s="9" t="s">
        <v>148</v>
      </c>
      <c r="D98" s="43" t="s">
        <v>316</v>
      </c>
      <c r="E98" s="43"/>
      <c r="F98" s="14">
        <v>5114</v>
      </c>
      <c r="G98" s="15">
        <v>1</v>
      </c>
      <c r="H98" s="16">
        <f>'[1]Адм_без НДС_25.06.'!K75</f>
        <v>2477.8388571428568</v>
      </c>
      <c r="I98" s="15">
        <v>203</v>
      </c>
      <c r="J98" s="15" t="s">
        <v>15</v>
      </c>
      <c r="K98" s="23"/>
      <c r="L98" s="1"/>
    </row>
    <row r="99" spans="1:12" ht="49.5" customHeight="1" x14ac:dyDescent="0.25">
      <c r="A99" s="9" t="s">
        <v>12</v>
      </c>
      <c r="B99" s="13">
        <v>2</v>
      </c>
      <c r="C99" s="9" t="s">
        <v>150</v>
      </c>
      <c r="D99" s="41" t="s">
        <v>317</v>
      </c>
      <c r="E99" s="42"/>
      <c r="F99" s="14">
        <v>5114</v>
      </c>
      <c r="G99" s="15">
        <v>1</v>
      </c>
      <c r="H99" s="16">
        <f>'[1]Адм_без НДС_25.06.'!K74</f>
        <v>228</v>
      </c>
      <c r="I99" s="15">
        <v>204</v>
      </c>
      <c r="J99" s="15" t="s">
        <v>15</v>
      </c>
      <c r="K99" s="23"/>
      <c r="L99" s="1"/>
    </row>
    <row r="100" spans="1:12" ht="49.5" customHeight="1" x14ac:dyDescent="0.25">
      <c r="A100" s="9" t="s">
        <v>12</v>
      </c>
      <c r="B100" s="13">
        <v>2</v>
      </c>
      <c r="C100" s="9" t="s">
        <v>152</v>
      </c>
      <c r="D100" s="43" t="s">
        <v>318</v>
      </c>
      <c r="E100" s="43"/>
      <c r="F100" s="14">
        <v>5114</v>
      </c>
      <c r="G100" s="15">
        <v>1</v>
      </c>
      <c r="H100" s="19">
        <f>'[1]Адм_без НДС_25.06.'!K45-H101</f>
        <v>959.34799999999996</v>
      </c>
      <c r="I100" s="15">
        <v>204</v>
      </c>
      <c r="J100" s="15" t="s">
        <v>15</v>
      </c>
      <c r="K100" s="22"/>
      <c r="L100" s="1"/>
    </row>
    <row r="101" spans="1:12" ht="49.5" customHeight="1" x14ac:dyDescent="0.25">
      <c r="A101" s="9" t="s">
        <v>12</v>
      </c>
      <c r="B101" s="13">
        <v>2</v>
      </c>
      <c r="C101" s="9" t="s">
        <v>152</v>
      </c>
      <c r="D101" s="41" t="s">
        <v>319</v>
      </c>
      <c r="E101" s="42"/>
      <c r="F101" s="14">
        <v>5114</v>
      </c>
      <c r="G101" s="15">
        <v>1</v>
      </c>
      <c r="H101" s="19">
        <f>[1]Обуч!I30/1000</f>
        <v>3538</v>
      </c>
      <c r="I101" s="15">
        <v>204</v>
      </c>
      <c r="J101" s="15" t="s">
        <v>15</v>
      </c>
      <c r="K101" s="22"/>
      <c r="L101" s="1"/>
    </row>
    <row r="102" spans="1:12" ht="49.5" customHeight="1" x14ac:dyDescent="0.25">
      <c r="A102" s="9" t="s">
        <v>12</v>
      </c>
      <c r="B102" s="13">
        <v>2</v>
      </c>
      <c r="C102" s="9" t="s">
        <v>155</v>
      </c>
      <c r="D102" s="43" t="s">
        <v>320</v>
      </c>
      <c r="E102" s="43"/>
      <c r="F102" s="14">
        <v>5114</v>
      </c>
      <c r="G102" s="21">
        <v>1</v>
      </c>
      <c r="H102" s="16">
        <f>'[1]Адм_без НДС_25.06.'!K77</f>
        <v>2413.6</v>
      </c>
      <c r="I102" s="15">
        <v>204</v>
      </c>
      <c r="J102" s="15" t="s">
        <v>15</v>
      </c>
      <c r="K102" s="23"/>
      <c r="L102" s="1"/>
    </row>
    <row r="103" spans="1:12" ht="49.5" customHeight="1" x14ac:dyDescent="0.25">
      <c r="A103" s="9" t="s">
        <v>12</v>
      </c>
      <c r="B103" s="13">
        <v>2</v>
      </c>
      <c r="C103" s="9" t="s">
        <v>157</v>
      </c>
      <c r="D103" s="41" t="s">
        <v>321</v>
      </c>
      <c r="E103" s="42"/>
      <c r="F103" s="14">
        <v>5114</v>
      </c>
      <c r="G103" s="21">
        <v>1</v>
      </c>
      <c r="H103" s="16">
        <f>'[1]Адм_без НДС_25.06.'!K80</f>
        <v>15000</v>
      </c>
      <c r="I103" s="15">
        <v>204</v>
      </c>
      <c r="J103" s="15" t="s">
        <v>15</v>
      </c>
      <c r="K103" s="23"/>
      <c r="L103" s="1"/>
    </row>
    <row r="104" spans="1:12" ht="49.5" customHeight="1" x14ac:dyDescent="0.25">
      <c r="A104" s="9" t="s">
        <v>12</v>
      </c>
      <c r="B104" s="13">
        <v>2</v>
      </c>
      <c r="C104" s="9" t="s">
        <v>159</v>
      </c>
      <c r="D104" s="41" t="s">
        <v>322</v>
      </c>
      <c r="E104" s="42"/>
      <c r="F104" s="14">
        <v>5114</v>
      </c>
      <c r="G104" s="21">
        <v>1</v>
      </c>
      <c r="H104" s="16">
        <f>'[1]Адм_без НДС_25.06.'!K81</f>
        <v>1814.1</v>
      </c>
      <c r="I104" s="15">
        <v>204</v>
      </c>
      <c r="J104" s="15" t="s">
        <v>15</v>
      </c>
      <c r="K104" s="23"/>
      <c r="L104" s="1"/>
    </row>
    <row r="105" spans="1:12" ht="49.5" customHeight="1" x14ac:dyDescent="0.25">
      <c r="A105" s="9" t="s">
        <v>12</v>
      </c>
      <c r="B105" s="13">
        <v>2</v>
      </c>
      <c r="C105" s="9" t="s">
        <v>159</v>
      </c>
      <c r="D105" s="41" t="s">
        <v>323</v>
      </c>
      <c r="E105" s="42"/>
      <c r="F105" s="14">
        <v>5114</v>
      </c>
      <c r="G105" s="21">
        <v>1</v>
      </c>
      <c r="H105" s="16">
        <f>'[1]Адм_без НДС_25.06.'!K82</f>
        <v>712.5</v>
      </c>
      <c r="I105" s="15">
        <v>204</v>
      </c>
      <c r="J105" s="15" t="s">
        <v>15</v>
      </c>
      <c r="K105" s="23"/>
      <c r="L105" s="1"/>
    </row>
    <row r="106" spans="1:12" ht="49.5" customHeight="1" x14ac:dyDescent="0.25">
      <c r="A106" s="9" t="s">
        <v>12</v>
      </c>
      <c r="B106" s="13">
        <v>2</v>
      </c>
      <c r="C106" s="9" t="s">
        <v>162</v>
      </c>
      <c r="D106" s="41" t="s">
        <v>324</v>
      </c>
      <c r="E106" s="42"/>
      <c r="F106" s="14">
        <v>5114</v>
      </c>
      <c r="G106" s="21">
        <v>1</v>
      </c>
      <c r="H106" s="16">
        <f>'[1]Адм_без НДС_25.06.'!K89</f>
        <v>357.14285714285711</v>
      </c>
      <c r="I106" s="15">
        <v>204</v>
      </c>
      <c r="J106" s="15" t="s">
        <v>15</v>
      </c>
      <c r="K106" s="23"/>
      <c r="L106" s="1"/>
    </row>
    <row r="107" spans="1:12" ht="49.5" customHeight="1" x14ac:dyDescent="0.25">
      <c r="A107" s="9" t="s">
        <v>12</v>
      </c>
      <c r="B107" s="13">
        <v>2</v>
      </c>
      <c r="C107" s="9" t="s">
        <v>164</v>
      </c>
      <c r="D107" s="43" t="s">
        <v>325</v>
      </c>
      <c r="E107" s="43"/>
      <c r="F107" s="14">
        <v>5114</v>
      </c>
      <c r="G107" s="15">
        <v>1</v>
      </c>
      <c r="H107" s="16">
        <f>[1]авто!L6</f>
        <v>21600</v>
      </c>
      <c r="I107" s="15">
        <v>201</v>
      </c>
      <c r="J107" s="15" t="s">
        <v>15</v>
      </c>
      <c r="K107" s="22"/>
      <c r="L107" s="1"/>
    </row>
    <row r="108" spans="1:12" ht="49.5" customHeight="1" x14ac:dyDescent="0.25">
      <c r="A108" s="9" t="s">
        <v>12</v>
      </c>
      <c r="B108" s="13">
        <v>2</v>
      </c>
      <c r="C108" s="9" t="s">
        <v>164</v>
      </c>
      <c r="D108" s="43" t="s">
        <v>326</v>
      </c>
      <c r="E108" s="43"/>
      <c r="F108" s="14">
        <v>5114</v>
      </c>
      <c r="G108" s="15">
        <v>1</v>
      </c>
      <c r="H108" s="16">
        <f>[1]авто!L7</f>
        <v>19200</v>
      </c>
      <c r="I108" s="15">
        <v>201</v>
      </c>
      <c r="J108" s="15" t="s">
        <v>15</v>
      </c>
      <c r="K108" s="22"/>
      <c r="L108" s="1"/>
    </row>
    <row r="109" spans="1:12" ht="49.5" customHeight="1" x14ac:dyDescent="0.25">
      <c r="A109" s="9" t="s">
        <v>12</v>
      </c>
      <c r="B109" s="13">
        <v>2</v>
      </c>
      <c r="C109" s="9" t="s">
        <v>164</v>
      </c>
      <c r="D109" s="43" t="s">
        <v>327</v>
      </c>
      <c r="E109" s="43"/>
      <c r="F109" s="14">
        <v>5114</v>
      </c>
      <c r="G109" s="15">
        <v>1</v>
      </c>
      <c r="H109" s="16">
        <f>1300*12</f>
        <v>15600</v>
      </c>
      <c r="I109" s="15">
        <v>201</v>
      </c>
      <c r="J109" s="15" t="s">
        <v>15</v>
      </c>
      <c r="K109" s="22"/>
      <c r="L109" s="1"/>
    </row>
    <row r="110" spans="1:12" ht="49.5" customHeight="1" x14ac:dyDescent="0.25">
      <c r="A110" s="9" t="s">
        <v>12</v>
      </c>
      <c r="B110" s="13">
        <v>2</v>
      </c>
      <c r="C110" s="9" t="s">
        <v>164</v>
      </c>
      <c r="D110" s="43" t="s">
        <v>328</v>
      </c>
      <c r="E110" s="43"/>
      <c r="F110" s="14">
        <v>5114</v>
      </c>
      <c r="G110" s="15">
        <v>1</v>
      </c>
      <c r="H110" s="16">
        <f>(900*11)+1300</f>
        <v>11200</v>
      </c>
      <c r="I110" s="15">
        <v>201</v>
      </c>
      <c r="J110" s="15" t="s">
        <v>15</v>
      </c>
      <c r="K110" s="22"/>
      <c r="L110" s="1"/>
    </row>
    <row r="111" spans="1:12" ht="49.5" customHeight="1" x14ac:dyDescent="0.25">
      <c r="A111" s="9" t="s">
        <v>12</v>
      </c>
      <c r="B111" s="13">
        <v>2</v>
      </c>
      <c r="C111" s="9" t="s">
        <v>164</v>
      </c>
      <c r="D111" s="43" t="s">
        <v>329</v>
      </c>
      <c r="E111" s="43"/>
      <c r="F111" s="14">
        <v>5114</v>
      </c>
      <c r="G111" s="15">
        <v>1</v>
      </c>
      <c r="H111" s="16">
        <f>(1300*5)+4071.92</f>
        <v>10571.92</v>
      </c>
      <c r="I111" s="15">
        <v>203</v>
      </c>
      <c r="J111" s="15" t="s">
        <v>15</v>
      </c>
      <c r="K111" s="22"/>
      <c r="L111" s="1"/>
    </row>
    <row r="112" spans="1:12" ht="49.5" customHeight="1" x14ac:dyDescent="0.25">
      <c r="A112" s="9" t="s">
        <v>12</v>
      </c>
      <c r="B112" s="13">
        <v>2</v>
      </c>
      <c r="C112" s="9" t="s">
        <v>170</v>
      </c>
      <c r="D112" s="41" t="s">
        <v>330</v>
      </c>
      <c r="E112" s="42"/>
      <c r="F112" s="14">
        <v>5114</v>
      </c>
      <c r="G112" s="15">
        <v>1</v>
      </c>
      <c r="H112" s="16">
        <f>'[1]ГРПБ без НДС_12.06.'!I92</f>
        <v>40960</v>
      </c>
      <c r="I112" s="15">
        <v>201</v>
      </c>
      <c r="J112" s="15" t="s">
        <v>15</v>
      </c>
      <c r="K112" s="22"/>
      <c r="L112" s="1"/>
    </row>
    <row r="113" spans="1:12" ht="49.5" customHeight="1" x14ac:dyDescent="0.25">
      <c r="A113" s="9" t="s">
        <v>12</v>
      </c>
      <c r="B113" s="13">
        <v>2</v>
      </c>
      <c r="C113" s="9" t="s">
        <v>172</v>
      </c>
      <c r="D113" s="41" t="s">
        <v>331</v>
      </c>
      <c r="E113" s="42"/>
      <c r="F113" s="14">
        <v>5114</v>
      </c>
      <c r="G113" s="15">
        <v>1</v>
      </c>
      <c r="H113" s="16">
        <f>'[1]ГРПБ без НДС_12.06.'!I89</f>
        <v>43274.197</v>
      </c>
      <c r="I113" s="15">
        <v>201</v>
      </c>
      <c r="J113" s="15" t="s">
        <v>15</v>
      </c>
      <c r="K113" s="22"/>
      <c r="L113" s="1"/>
    </row>
    <row r="114" spans="1:12" ht="49.5" customHeight="1" x14ac:dyDescent="0.25">
      <c r="A114" s="9" t="s">
        <v>12</v>
      </c>
      <c r="B114" s="13">
        <v>2</v>
      </c>
      <c r="C114" s="9" t="s">
        <v>174</v>
      </c>
      <c r="D114" s="41" t="s">
        <v>332</v>
      </c>
      <c r="E114" s="42"/>
      <c r="F114" s="14">
        <v>5114</v>
      </c>
      <c r="G114" s="15">
        <v>1</v>
      </c>
      <c r="H114" s="16">
        <f>'[1]ГРПБ без НДС_12.06.'!I90</f>
        <v>50000</v>
      </c>
      <c r="I114" s="15">
        <v>203</v>
      </c>
      <c r="J114" s="15" t="s">
        <v>15</v>
      </c>
      <c r="K114" s="22"/>
      <c r="L114" s="1"/>
    </row>
    <row r="115" spans="1:12" ht="49.5" customHeight="1" x14ac:dyDescent="0.25">
      <c r="A115" s="9" t="s">
        <v>12</v>
      </c>
      <c r="B115" s="13">
        <v>2</v>
      </c>
      <c r="C115" s="9" t="s">
        <v>176</v>
      </c>
      <c r="D115" s="41" t="s">
        <v>333</v>
      </c>
      <c r="E115" s="42"/>
      <c r="F115" s="14">
        <v>5114</v>
      </c>
      <c r="G115" s="15">
        <v>1</v>
      </c>
      <c r="H115" s="16">
        <f>'[1]ГРПБ без НДС_12.06.'!I93</f>
        <v>1212.5999999999999</v>
      </c>
      <c r="I115" s="15">
        <v>204</v>
      </c>
      <c r="J115" s="15" t="s">
        <v>15</v>
      </c>
      <c r="K115" s="22"/>
      <c r="L115" s="1"/>
    </row>
    <row r="116" spans="1:12" ht="49.5" customHeight="1" x14ac:dyDescent="0.25">
      <c r="A116" s="9" t="s">
        <v>12</v>
      </c>
      <c r="B116" s="13">
        <v>2</v>
      </c>
      <c r="C116" s="9" t="s">
        <v>174</v>
      </c>
      <c r="D116" s="41" t="s">
        <v>334</v>
      </c>
      <c r="E116" s="42"/>
      <c r="F116" s="14">
        <v>5114</v>
      </c>
      <c r="G116" s="15">
        <v>1</v>
      </c>
      <c r="H116" s="16">
        <f>'[1]ГРПБ без НДС_12.06.'!I102</f>
        <v>1643.4839999999999</v>
      </c>
      <c r="I116" s="15">
        <v>204</v>
      </c>
      <c r="J116" s="15" t="s">
        <v>15</v>
      </c>
      <c r="K116" s="22"/>
      <c r="L116" s="1"/>
    </row>
    <row r="117" spans="1:12" ht="49.5" customHeight="1" x14ac:dyDescent="0.25">
      <c r="A117" s="9" t="s">
        <v>12</v>
      </c>
      <c r="B117" s="13">
        <v>2</v>
      </c>
      <c r="C117" s="9" t="s">
        <v>179</v>
      </c>
      <c r="D117" s="41" t="s">
        <v>335</v>
      </c>
      <c r="E117" s="42"/>
      <c r="F117" s="14">
        <v>5114</v>
      </c>
      <c r="G117" s="15">
        <v>1</v>
      </c>
      <c r="H117" s="16">
        <f>'[1]Адм_без НДС_25.06.'!K98</f>
        <v>9500</v>
      </c>
      <c r="I117" s="15">
        <v>201</v>
      </c>
      <c r="J117" s="15" t="s">
        <v>15</v>
      </c>
      <c r="K117" s="22"/>
      <c r="L117" s="1"/>
    </row>
    <row r="118" spans="1:12" ht="49.5" customHeight="1" x14ac:dyDescent="0.25">
      <c r="A118" s="9" t="s">
        <v>12</v>
      </c>
      <c r="B118" s="13">
        <v>2</v>
      </c>
      <c r="C118" s="9" t="s">
        <v>181</v>
      </c>
      <c r="D118" s="41" t="s">
        <v>336</v>
      </c>
      <c r="E118" s="42"/>
      <c r="F118" s="14">
        <v>5114</v>
      </c>
      <c r="G118" s="15">
        <v>1</v>
      </c>
      <c r="H118" s="16">
        <f>'[1]ГРПБ без НДС_12.06.'!I43</f>
        <v>2499.9999999999995</v>
      </c>
      <c r="I118" s="15">
        <v>201</v>
      </c>
      <c r="J118" s="15" t="s">
        <v>15</v>
      </c>
      <c r="K118" s="22"/>
      <c r="L118" s="1"/>
    </row>
    <row r="119" spans="1:12" ht="49.5" customHeight="1" x14ac:dyDescent="0.25">
      <c r="A119" s="9" t="s">
        <v>12</v>
      </c>
      <c r="B119" s="13">
        <v>2</v>
      </c>
      <c r="C119" s="9" t="s">
        <v>183</v>
      </c>
      <c r="D119" s="41" t="s">
        <v>337</v>
      </c>
      <c r="E119" s="42"/>
      <c r="F119" s="14">
        <v>5114</v>
      </c>
      <c r="G119" s="15">
        <v>1</v>
      </c>
      <c r="H119" s="16">
        <f>'[1]Адм_без НДС_25.06.'!K97</f>
        <v>476</v>
      </c>
      <c r="I119" s="15">
        <v>204</v>
      </c>
      <c r="J119" s="15" t="s">
        <v>15</v>
      </c>
      <c r="K119" s="22"/>
      <c r="L119" s="1"/>
    </row>
    <row r="120" spans="1:12" ht="49.5" customHeight="1" x14ac:dyDescent="0.25">
      <c r="A120" s="9" t="s">
        <v>12</v>
      </c>
      <c r="B120" s="13">
        <v>2</v>
      </c>
      <c r="C120" s="9" t="s">
        <v>185</v>
      </c>
      <c r="D120" s="41" t="s">
        <v>338</v>
      </c>
      <c r="E120" s="42"/>
      <c r="F120" s="14">
        <v>5114</v>
      </c>
      <c r="G120" s="15">
        <v>1</v>
      </c>
      <c r="H120" s="16">
        <f>'[1]ГРПБ без НДС_12.06.'!I44</f>
        <v>2000</v>
      </c>
      <c r="I120" s="15">
        <v>201</v>
      </c>
      <c r="J120" s="15" t="s">
        <v>15</v>
      </c>
      <c r="K120" s="22"/>
      <c r="L120" s="1"/>
    </row>
    <row r="121" spans="1:12" ht="49.5" customHeight="1" x14ac:dyDescent="0.25">
      <c r="A121" s="9" t="s">
        <v>12</v>
      </c>
      <c r="B121" s="13">
        <v>2</v>
      </c>
      <c r="C121" s="9" t="s">
        <v>187</v>
      </c>
      <c r="D121" s="41" t="s">
        <v>339</v>
      </c>
      <c r="E121" s="42"/>
      <c r="F121" s="14">
        <v>5114</v>
      </c>
      <c r="G121" s="15">
        <v>1</v>
      </c>
      <c r="H121" s="16">
        <f>'[1]ГРПБ без НДС_12.06.'!I45</f>
        <v>20436.989999999998</v>
      </c>
      <c r="I121" s="15">
        <v>201</v>
      </c>
      <c r="J121" s="15" t="s">
        <v>15</v>
      </c>
      <c r="K121" s="22"/>
      <c r="L121" s="1"/>
    </row>
    <row r="122" spans="1:12" ht="49.5" customHeight="1" x14ac:dyDescent="0.25">
      <c r="A122" s="9" t="s">
        <v>12</v>
      </c>
      <c r="B122" s="13">
        <v>2</v>
      </c>
      <c r="C122" s="9" t="s">
        <v>189</v>
      </c>
      <c r="D122" s="41" t="s">
        <v>340</v>
      </c>
      <c r="E122" s="42"/>
      <c r="F122" s="14">
        <v>5114</v>
      </c>
      <c r="G122" s="15">
        <v>1</v>
      </c>
      <c r="H122" s="16">
        <f>'[1]ГРПБ без НДС_12.06.'!I12</f>
        <v>2365.0410000000002</v>
      </c>
      <c r="I122" s="15">
        <v>204</v>
      </c>
      <c r="J122" s="15" t="s">
        <v>15</v>
      </c>
      <c r="K122" s="22"/>
      <c r="L122" s="1"/>
    </row>
    <row r="123" spans="1:12" ht="49.5" customHeight="1" x14ac:dyDescent="0.25">
      <c r="A123" s="9" t="s">
        <v>12</v>
      </c>
      <c r="B123" s="13">
        <v>2</v>
      </c>
      <c r="C123" s="9" t="s">
        <v>191</v>
      </c>
      <c r="D123" s="41" t="s">
        <v>341</v>
      </c>
      <c r="E123" s="42"/>
      <c r="F123" s="14">
        <v>5114</v>
      </c>
      <c r="G123" s="15">
        <v>1</v>
      </c>
      <c r="H123" s="16">
        <f>'[1]ГРПБ без НДС_12.06.'!I14</f>
        <v>5178.5714107142849</v>
      </c>
      <c r="I123" s="15">
        <v>203</v>
      </c>
      <c r="J123" s="15" t="s">
        <v>15</v>
      </c>
      <c r="K123" s="22"/>
      <c r="L123" s="1"/>
    </row>
    <row r="124" spans="1:12" ht="49.5" customHeight="1" x14ac:dyDescent="0.25">
      <c r="A124" s="9" t="s">
        <v>12</v>
      </c>
      <c r="B124" s="13">
        <v>2</v>
      </c>
      <c r="C124" s="9" t="s">
        <v>189</v>
      </c>
      <c r="D124" s="41" t="s">
        <v>342</v>
      </c>
      <c r="E124" s="42"/>
      <c r="F124" s="14">
        <v>5114</v>
      </c>
      <c r="G124" s="15">
        <v>1</v>
      </c>
      <c r="H124" s="16">
        <f>'[1]ГРПБ без НДС_12.06.'!I11</f>
        <v>20039.423999999999</v>
      </c>
      <c r="I124" s="15">
        <v>204</v>
      </c>
      <c r="J124" s="15" t="s">
        <v>15</v>
      </c>
      <c r="K124" s="22"/>
      <c r="L124" s="1"/>
    </row>
    <row r="125" spans="1:12" ht="49.5" customHeight="1" x14ac:dyDescent="0.25">
      <c r="A125" s="9" t="s">
        <v>12</v>
      </c>
      <c r="B125" s="13">
        <v>2</v>
      </c>
      <c r="C125" s="9" t="s">
        <v>189</v>
      </c>
      <c r="D125" s="41" t="s">
        <v>343</v>
      </c>
      <c r="E125" s="42"/>
      <c r="F125" s="14">
        <v>5114</v>
      </c>
      <c r="G125" s="15">
        <v>1</v>
      </c>
      <c r="H125" s="16">
        <f>'[1]ГРПБ без НДС_12.06.'!I13</f>
        <v>7420.6</v>
      </c>
      <c r="I125" s="15">
        <v>204</v>
      </c>
      <c r="J125" s="15" t="s">
        <v>15</v>
      </c>
      <c r="K125" s="22"/>
      <c r="L125" s="1"/>
    </row>
    <row r="126" spans="1:12" ht="49.5" customHeight="1" x14ac:dyDescent="0.25">
      <c r="A126" s="9" t="s">
        <v>12</v>
      </c>
      <c r="B126" s="13">
        <v>2</v>
      </c>
      <c r="C126" s="9" t="s">
        <v>195</v>
      </c>
      <c r="D126" s="41" t="s">
        <v>344</v>
      </c>
      <c r="E126" s="42"/>
      <c r="F126" s="14">
        <v>5114</v>
      </c>
      <c r="G126" s="15">
        <v>1</v>
      </c>
      <c r="H126" s="16">
        <f>'[1]ГРПБ без НДС_12.06.'!I23</f>
        <v>20223.64</v>
      </c>
      <c r="I126" s="15">
        <v>204</v>
      </c>
      <c r="J126" s="15" t="s">
        <v>15</v>
      </c>
      <c r="K126" s="22"/>
      <c r="L126" s="1"/>
    </row>
    <row r="127" spans="1:12" ht="49.5" customHeight="1" x14ac:dyDescent="0.25">
      <c r="A127" s="9" t="s">
        <v>12</v>
      </c>
      <c r="B127" s="13">
        <v>2</v>
      </c>
      <c r="C127" s="9" t="s">
        <v>197</v>
      </c>
      <c r="D127" s="41" t="s">
        <v>345</v>
      </c>
      <c r="E127" s="42"/>
      <c r="F127" s="14">
        <v>5114</v>
      </c>
      <c r="G127" s="15">
        <v>1</v>
      </c>
      <c r="H127" s="16">
        <f>'[1]ГРПБ без НДС_12.06.'!I24</f>
        <v>450.80999999999995</v>
      </c>
      <c r="I127" s="15">
        <v>204</v>
      </c>
      <c r="J127" s="15" t="s">
        <v>15</v>
      </c>
      <c r="K127" s="22"/>
      <c r="L127" s="1"/>
    </row>
    <row r="128" spans="1:12" x14ac:dyDescent="0.25">
      <c r="A128" s="1"/>
      <c r="B128" s="1"/>
      <c r="C128" s="1"/>
      <c r="F128" s="2"/>
      <c r="G128" s="2"/>
      <c r="H128" s="26"/>
      <c r="I128" s="1"/>
      <c r="J128" s="27"/>
      <c r="K128" s="28"/>
      <c r="L128" s="1"/>
    </row>
    <row r="129" spans="1:12" ht="31.5" x14ac:dyDescent="0.25">
      <c r="A129" s="29" t="s">
        <v>346</v>
      </c>
      <c r="B129" s="30"/>
      <c r="C129" s="38" t="s">
        <v>347</v>
      </c>
      <c r="D129" s="38"/>
      <c r="E129" s="31" t="s">
        <v>348</v>
      </c>
      <c r="F129" s="38" t="s">
        <v>349</v>
      </c>
      <c r="G129" s="38"/>
      <c r="H129" s="32"/>
      <c r="I129" s="32"/>
      <c r="J129" s="39"/>
      <c r="K129" s="40"/>
      <c r="L129" s="40"/>
    </row>
    <row r="130" spans="1:12" ht="15.75" x14ac:dyDescent="0.25">
      <c r="A130" s="37" t="s">
        <v>350</v>
      </c>
      <c r="B130" s="37"/>
      <c r="C130" s="37" t="s">
        <v>351</v>
      </c>
      <c r="D130" s="37"/>
      <c r="E130" s="35" t="s">
        <v>352</v>
      </c>
      <c r="F130" s="37" t="s">
        <v>353</v>
      </c>
      <c r="G130" s="37"/>
      <c r="H130" s="37"/>
      <c r="I130" s="37"/>
      <c r="J130" s="39"/>
      <c r="K130" s="40"/>
      <c r="L130" s="40"/>
    </row>
    <row r="131" spans="1:12" ht="15.75" x14ac:dyDescent="0.25">
      <c r="A131" s="37" t="s">
        <v>354</v>
      </c>
      <c r="B131" s="37"/>
      <c r="C131" s="37" t="s">
        <v>355</v>
      </c>
      <c r="D131" s="37"/>
      <c r="E131" s="35" t="s">
        <v>356</v>
      </c>
      <c r="F131" s="37" t="s">
        <v>357</v>
      </c>
      <c r="G131" s="37"/>
      <c r="H131" s="37"/>
      <c r="I131" s="37"/>
      <c r="J131" s="36"/>
      <c r="K131" s="34"/>
      <c r="L131" s="34"/>
    </row>
    <row r="132" spans="1:12" ht="15.75" x14ac:dyDescent="0.25">
      <c r="A132" s="37" t="s">
        <v>358</v>
      </c>
      <c r="B132" s="37"/>
      <c r="C132" s="37" t="s">
        <v>359</v>
      </c>
      <c r="D132" s="37"/>
      <c r="E132" s="35" t="s">
        <v>360</v>
      </c>
      <c r="F132" s="37" t="s">
        <v>361</v>
      </c>
      <c r="G132" s="37"/>
      <c r="H132" s="37"/>
      <c r="I132" s="37"/>
      <c r="J132" s="36"/>
      <c r="K132" s="34"/>
      <c r="L132" s="34"/>
    </row>
    <row r="133" spans="1:12" ht="15.75" x14ac:dyDescent="0.25">
      <c r="A133" s="33"/>
      <c r="B133" s="1"/>
      <c r="C133" s="37" t="s">
        <v>362</v>
      </c>
      <c r="D133" s="37"/>
      <c r="E133" s="35" t="s">
        <v>363</v>
      </c>
      <c r="F133" s="37"/>
      <c r="G133" s="37"/>
      <c r="H133" s="37"/>
      <c r="I133" s="37"/>
      <c r="J133" s="36"/>
      <c r="K133" s="34"/>
      <c r="L133" s="34"/>
    </row>
    <row r="134" spans="1:12" ht="15.75" x14ac:dyDescent="0.25">
      <c r="A134" s="1"/>
      <c r="B134" s="1"/>
      <c r="C134" s="37" t="s">
        <v>364</v>
      </c>
      <c r="D134" s="37"/>
      <c r="E134" s="35" t="s">
        <v>365</v>
      </c>
      <c r="F134" s="37"/>
      <c r="G134" s="37"/>
      <c r="H134" s="37"/>
      <c r="I134" s="37"/>
      <c r="J134" s="36"/>
      <c r="K134" s="34"/>
      <c r="L134" s="34"/>
    </row>
    <row r="135" spans="1:12" ht="15.75" x14ac:dyDescent="0.25">
      <c r="A135" s="1"/>
      <c r="B135" s="1"/>
      <c r="C135" s="37" t="s">
        <v>366</v>
      </c>
      <c r="D135" s="37"/>
      <c r="E135" s="35" t="s">
        <v>367</v>
      </c>
      <c r="F135" s="37"/>
      <c r="G135" s="37"/>
      <c r="H135" s="37"/>
      <c r="I135" s="37"/>
      <c r="J135" s="36"/>
      <c r="K135" s="34"/>
      <c r="L135" s="34"/>
    </row>
    <row r="136" spans="1:12" ht="15.75" x14ac:dyDescent="0.25">
      <c r="A136" s="1"/>
      <c r="B136" s="1"/>
      <c r="C136" s="37" t="s">
        <v>368</v>
      </c>
      <c r="D136" s="37"/>
      <c r="E136" s="35" t="s">
        <v>369</v>
      </c>
      <c r="F136" s="37"/>
      <c r="G136" s="37"/>
      <c r="H136" s="37"/>
      <c r="I136" s="37"/>
      <c r="J136" s="36"/>
      <c r="K136" s="34"/>
      <c r="L136" s="34"/>
    </row>
    <row r="137" spans="1:12" ht="15.75" x14ac:dyDescent="0.25">
      <c r="A137" s="1"/>
      <c r="B137" s="1"/>
      <c r="C137" s="1"/>
      <c r="E137" s="35" t="s">
        <v>370</v>
      </c>
      <c r="F137" s="2"/>
      <c r="G137" s="2"/>
      <c r="H137" s="4"/>
      <c r="I137" s="1"/>
      <c r="J137" s="27"/>
      <c r="K137" s="28"/>
      <c r="L137" s="1"/>
    </row>
  </sheetData>
  <mergeCells count="146">
    <mergeCell ref="C136:D136"/>
    <mergeCell ref="F136:I136"/>
    <mergeCell ref="C133:D133"/>
    <mergeCell ref="F133:I133"/>
    <mergeCell ref="C134:D134"/>
    <mergeCell ref="F134:I134"/>
    <mergeCell ref="C135:D135"/>
    <mergeCell ref="F135:I135"/>
    <mergeCell ref="A131:B131"/>
    <mergeCell ref="C131:D131"/>
    <mergeCell ref="F131:I131"/>
    <mergeCell ref="A132:B132"/>
    <mergeCell ref="C132:D132"/>
    <mergeCell ref="F132:I132"/>
    <mergeCell ref="F129:G129"/>
    <mergeCell ref="J129:L129"/>
    <mergeCell ref="A130:B130"/>
    <mergeCell ref="C130:D130"/>
    <mergeCell ref="F130:I130"/>
    <mergeCell ref="J130:L130"/>
    <mergeCell ref="D123:E123"/>
    <mergeCell ref="D124:E124"/>
    <mergeCell ref="D125:E125"/>
    <mergeCell ref="D126:E126"/>
    <mergeCell ref="D127:E127"/>
    <mergeCell ref="C129:D129"/>
    <mergeCell ref="D117:E117"/>
    <mergeCell ref="D118:E118"/>
    <mergeCell ref="D119:E119"/>
    <mergeCell ref="D120:E120"/>
    <mergeCell ref="D121:E121"/>
    <mergeCell ref="D122:E122"/>
    <mergeCell ref="D111:E111"/>
    <mergeCell ref="D112:E112"/>
    <mergeCell ref="D113:E113"/>
    <mergeCell ref="D114:E114"/>
    <mergeCell ref="D115:E115"/>
    <mergeCell ref="D116:E116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D101:E101"/>
    <mergeCell ref="D102:E102"/>
    <mergeCell ref="D103:E103"/>
    <mergeCell ref="D104:E104"/>
    <mergeCell ref="D93:E93"/>
    <mergeCell ref="D94:E94"/>
    <mergeCell ref="D95:E95"/>
    <mergeCell ref="D96:E96"/>
    <mergeCell ref="D97:E97"/>
    <mergeCell ref="D98:E98"/>
    <mergeCell ref="A87:J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A76:J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G1:J1"/>
    <mergeCell ref="A3:J3"/>
    <mergeCell ref="D5:E5"/>
    <mergeCell ref="D6:E6"/>
    <mergeCell ref="A7:J7"/>
    <mergeCell ref="D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5997-C714-42FD-A342-F32B1135D2FB}">
  <dimension ref="A1:L137"/>
  <sheetViews>
    <sheetView tabSelected="1" workbookViewId="0">
      <selection activeCell="I23" sqref="I23"/>
    </sheetView>
  </sheetViews>
  <sheetFormatPr defaultRowHeight="15" x14ac:dyDescent="0.25"/>
  <cols>
    <col min="1" max="1" width="19.85546875" customWidth="1"/>
    <col min="2" max="2" width="16" customWidth="1"/>
    <col min="3" max="3" width="21.28515625" customWidth="1"/>
    <col min="4" max="4" width="16.28515625" customWidth="1"/>
    <col min="5" max="5" width="20.28515625" customWidth="1"/>
    <col min="7" max="7" width="12.5703125" customWidth="1"/>
    <col min="8" max="8" width="14.85546875" customWidth="1"/>
  </cols>
  <sheetData>
    <row r="1" spans="1:12" ht="98.25" customHeight="1" x14ac:dyDescent="0.25">
      <c r="A1" s="1"/>
      <c r="B1" s="1"/>
      <c r="C1" s="1"/>
      <c r="F1" s="2"/>
      <c r="G1" s="45" t="s">
        <v>371</v>
      </c>
      <c r="H1" s="45"/>
      <c r="I1" s="45"/>
      <c r="J1" s="45"/>
      <c r="K1" s="3"/>
      <c r="L1" s="1"/>
    </row>
    <row r="2" spans="1:12" x14ac:dyDescent="0.25">
      <c r="A2" s="1"/>
      <c r="B2" s="1"/>
      <c r="C2" s="1"/>
      <c r="F2" s="2"/>
      <c r="G2" s="2"/>
      <c r="H2" s="4"/>
      <c r="I2" s="5"/>
      <c r="J2" s="5"/>
      <c r="K2" s="6"/>
      <c r="L2" s="1"/>
    </row>
    <row r="3" spans="1:12" ht="15.75" x14ac:dyDescent="0.25">
      <c r="A3" s="46" t="s">
        <v>372</v>
      </c>
      <c r="B3" s="46"/>
      <c r="C3" s="46"/>
      <c r="D3" s="46"/>
      <c r="E3" s="46"/>
      <c r="F3" s="46"/>
      <c r="G3" s="46"/>
      <c r="H3" s="46"/>
      <c r="I3" s="46"/>
      <c r="J3" s="46"/>
      <c r="K3" s="7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8"/>
      <c r="L4" s="1"/>
    </row>
    <row r="5" spans="1:12" ht="51" x14ac:dyDescent="0.25">
      <c r="A5" s="9" t="s">
        <v>373</v>
      </c>
      <c r="B5" s="9" t="s">
        <v>374</v>
      </c>
      <c r="C5" s="9" t="s">
        <v>375</v>
      </c>
      <c r="D5" s="47" t="s">
        <v>376</v>
      </c>
      <c r="E5" s="47"/>
      <c r="F5" s="9" t="s">
        <v>377</v>
      </c>
      <c r="G5" s="9" t="s">
        <v>378</v>
      </c>
      <c r="H5" s="10" t="s">
        <v>379</v>
      </c>
      <c r="I5" s="9" t="s">
        <v>380</v>
      </c>
      <c r="J5" s="9" t="s">
        <v>381</v>
      </c>
      <c r="K5" s="11"/>
      <c r="L5" s="1"/>
    </row>
    <row r="6" spans="1:12" x14ac:dyDescent="0.25">
      <c r="A6" s="9">
        <v>1</v>
      </c>
      <c r="B6" s="9">
        <v>2</v>
      </c>
      <c r="C6" s="9">
        <v>3</v>
      </c>
      <c r="D6" s="48">
        <v>4</v>
      </c>
      <c r="E6" s="48"/>
      <c r="F6" s="9">
        <v>5</v>
      </c>
      <c r="G6" s="9">
        <v>6</v>
      </c>
      <c r="H6" s="12">
        <v>7</v>
      </c>
      <c r="I6" s="9">
        <v>8</v>
      </c>
      <c r="J6" s="9">
        <v>9</v>
      </c>
      <c r="K6" s="11"/>
      <c r="L6" s="1"/>
    </row>
    <row r="7" spans="1:12" x14ac:dyDescent="0.25">
      <c r="A7" s="44" t="s">
        <v>382</v>
      </c>
      <c r="B7" s="44"/>
      <c r="C7" s="44"/>
      <c r="D7" s="44"/>
      <c r="E7" s="44"/>
      <c r="F7" s="44"/>
      <c r="G7" s="44"/>
      <c r="H7" s="44"/>
      <c r="I7" s="44"/>
      <c r="J7" s="44"/>
      <c r="K7" s="11"/>
      <c r="L7" s="1"/>
    </row>
    <row r="8" spans="1:12" x14ac:dyDescent="0.25">
      <c r="A8" s="9" t="s">
        <v>383</v>
      </c>
      <c r="B8" s="13">
        <v>0</v>
      </c>
      <c r="C8" s="9" t="s">
        <v>13</v>
      </c>
      <c r="D8" s="43" t="s">
        <v>384</v>
      </c>
      <c r="E8" s="43"/>
      <c r="F8" s="14">
        <v>778</v>
      </c>
      <c r="G8" s="15">
        <v>72</v>
      </c>
      <c r="H8" s="16">
        <f>'[1]Адм_без НДС_25.06.'!K93</f>
        <v>797.47199999999998</v>
      </c>
      <c r="I8" s="15">
        <v>204</v>
      </c>
      <c r="J8" s="15" t="s">
        <v>15</v>
      </c>
      <c r="K8" s="11"/>
      <c r="L8" s="1"/>
    </row>
    <row r="9" spans="1:12" x14ac:dyDescent="0.25">
      <c r="A9" s="9" t="s">
        <v>383</v>
      </c>
      <c r="B9" s="13">
        <v>0</v>
      </c>
      <c r="C9" s="9" t="s">
        <v>16</v>
      </c>
      <c r="D9" s="41" t="s">
        <v>385</v>
      </c>
      <c r="E9" s="42"/>
      <c r="F9" s="17">
        <v>796</v>
      </c>
      <c r="G9" s="15">
        <v>20</v>
      </c>
      <c r="H9" s="16">
        <f>[1]Охр.труда!R6</f>
        <v>100</v>
      </c>
      <c r="I9" s="15">
        <v>204</v>
      </c>
      <c r="J9" s="15" t="s">
        <v>15</v>
      </c>
      <c r="K9" s="11"/>
      <c r="L9" s="1"/>
    </row>
    <row r="10" spans="1:12" x14ac:dyDescent="0.25">
      <c r="A10" s="9" t="s">
        <v>383</v>
      </c>
      <c r="B10" s="13">
        <v>0</v>
      </c>
      <c r="C10" s="9" t="s">
        <v>18</v>
      </c>
      <c r="D10" s="43" t="str">
        <f>[1]КВЛ!B8</f>
        <v>Ноутбук</v>
      </c>
      <c r="E10" s="43"/>
      <c r="F10" s="17">
        <v>796</v>
      </c>
      <c r="G10" s="18">
        <f>[1]КВЛ!Y8</f>
        <v>4</v>
      </c>
      <c r="H10" s="19">
        <f>[1]КВЛ!X8</f>
        <v>2456.9315999999999</v>
      </c>
      <c r="I10" s="15">
        <v>203</v>
      </c>
      <c r="J10" s="15" t="s">
        <v>15</v>
      </c>
      <c r="K10" s="11"/>
      <c r="L10" s="1"/>
    </row>
    <row r="11" spans="1:12" x14ac:dyDescent="0.25">
      <c r="A11" s="9" t="s">
        <v>383</v>
      </c>
      <c r="B11" s="13">
        <v>0</v>
      </c>
      <c r="C11" s="9" t="s">
        <v>18</v>
      </c>
      <c r="D11" s="43" t="s">
        <v>386</v>
      </c>
      <c r="E11" s="43"/>
      <c r="F11" s="17">
        <v>796</v>
      </c>
      <c r="G11" s="20">
        <f>[1]КВЛ!Y13</f>
        <v>5</v>
      </c>
      <c r="H11" s="16">
        <f>[1]КВЛ!X13</f>
        <v>355.00799999999998</v>
      </c>
      <c r="I11" s="15">
        <v>202</v>
      </c>
      <c r="J11" s="15" t="s">
        <v>15</v>
      </c>
      <c r="K11" s="11"/>
      <c r="L11" s="1"/>
    </row>
    <row r="12" spans="1:12" x14ac:dyDescent="0.25">
      <c r="A12" s="9" t="s">
        <v>383</v>
      </c>
      <c r="B12" s="13">
        <v>0</v>
      </c>
      <c r="C12" s="9" t="s">
        <v>20</v>
      </c>
      <c r="D12" s="43" t="s">
        <v>387</v>
      </c>
      <c r="E12" s="43"/>
      <c r="F12" s="17">
        <v>796</v>
      </c>
      <c r="G12" s="18">
        <f>[1]КВЛ!Y12</f>
        <v>3</v>
      </c>
      <c r="H12" s="19">
        <f>[1]КВЛ!X12</f>
        <v>250.5</v>
      </c>
      <c r="I12" s="15">
        <v>203</v>
      </c>
      <c r="J12" s="15" t="s">
        <v>15</v>
      </c>
      <c r="K12" s="11"/>
      <c r="L12" s="1"/>
    </row>
    <row r="13" spans="1:12" x14ac:dyDescent="0.25">
      <c r="A13" s="9" t="s">
        <v>383</v>
      </c>
      <c r="B13" s="13">
        <v>0</v>
      </c>
      <c r="C13" s="9" t="s">
        <v>22</v>
      </c>
      <c r="D13" s="41" t="s">
        <v>388</v>
      </c>
      <c r="E13" s="42"/>
      <c r="F13" s="17">
        <v>796</v>
      </c>
      <c r="G13" s="21">
        <v>1</v>
      </c>
      <c r="H13" s="19">
        <f>[1]КВЛ!X14</f>
        <v>1195</v>
      </c>
      <c r="I13" s="15">
        <v>203</v>
      </c>
      <c r="J13" s="15" t="s">
        <v>15</v>
      </c>
      <c r="K13" s="11"/>
      <c r="L13" s="1"/>
    </row>
    <row r="14" spans="1:12" x14ac:dyDescent="0.25">
      <c r="A14" s="9" t="s">
        <v>383</v>
      </c>
      <c r="B14" s="13">
        <v>0</v>
      </c>
      <c r="C14" s="9" t="s">
        <v>24</v>
      </c>
      <c r="D14" s="41" t="s">
        <v>389</v>
      </c>
      <c r="E14" s="42"/>
      <c r="F14" s="17">
        <v>796</v>
      </c>
      <c r="G14" s="21">
        <v>1</v>
      </c>
      <c r="H14" s="19">
        <f>[1]КВЛ!X17</f>
        <v>935.81299999999999</v>
      </c>
      <c r="I14" s="15">
        <v>203</v>
      </c>
      <c r="J14" s="15" t="s">
        <v>15</v>
      </c>
      <c r="K14" s="11"/>
      <c r="L14" s="1"/>
    </row>
    <row r="15" spans="1:12" x14ac:dyDescent="0.25">
      <c r="A15" s="9" t="s">
        <v>383</v>
      </c>
      <c r="B15" s="13">
        <v>0</v>
      </c>
      <c r="C15" s="9" t="s">
        <v>24</v>
      </c>
      <c r="D15" s="41" t="str">
        <f>[1]КВЛ!B18</f>
        <v>видео-конференц связь</v>
      </c>
      <c r="E15" s="42"/>
      <c r="F15" s="17">
        <v>796</v>
      </c>
      <c r="G15" s="18">
        <f>[1]КВЛ!Y18</f>
        <v>1</v>
      </c>
      <c r="H15" s="19">
        <f>[1]КВЛ!X18</f>
        <v>152</v>
      </c>
      <c r="I15" s="15">
        <v>203</v>
      </c>
      <c r="J15" s="15" t="s">
        <v>15</v>
      </c>
      <c r="K15" s="11"/>
      <c r="L15" s="1"/>
    </row>
    <row r="16" spans="1:12" x14ac:dyDescent="0.25">
      <c r="A16" s="9" t="s">
        <v>383</v>
      </c>
      <c r="B16" s="13">
        <v>0</v>
      </c>
      <c r="C16" s="9" t="s">
        <v>24</v>
      </c>
      <c r="D16" s="41" t="str">
        <f>[1]КВЛ!B19</f>
        <v>видео-конференц связь</v>
      </c>
      <c r="E16" s="42"/>
      <c r="F16" s="17">
        <v>796</v>
      </c>
      <c r="G16" s="18">
        <f>[1]КВЛ!Y19</f>
        <v>1</v>
      </c>
      <c r="H16" s="19">
        <f>[1]КВЛ!X19</f>
        <v>151.69999999999999</v>
      </c>
      <c r="I16" s="15">
        <v>203</v>
      </c>
      <c r="J16" s="15" t="s">
        <v>15</v>
      </c>
      <c r="K16" s="11"/>
      <c r="L16" s="1"/>
    </row>
    <row r="17" spans="1:12" x14ac:dyDescent="0.25">
      <c r="A17" s="9" t="s">
        <v>383</v>
      </c>
      <c r="B17" s="13">
        <v>0</v>
      </c>
      <c r="C17" s="9" t="s">
        <v>24</v>
      </c>
      <c r="D17" s="41" t="str">
        <f>[1]КВЛ!B20</f>
        <v>видео-конференц связь</v>
      </c>
      <c r="E17" s="42"/>
      <c r="F17" s="17">
        <v>796</v>
      </c>
      <c r="G17" s="18">
        <f>[1]КВЛ!Y20</f>
        <v>1</v>
      </c>
      <c r="H17" s="19">
        <f>[1]КВЛ!X20</f>
        <v>97.768000000000001</v>
      </c>
      <c r="I17" s="15">
        <v>203</v>
      </c>
      <c r="J17" s="15" t="s">
        <v>15</v>
      </c>
      <c r="K17" s="11"/>
      <c r="L17" s="1"/>
    </row>
    <row r="18" spans="1:12" x14ac:dyDescent="0.25">
      <c r="A18" s="9" t="s">
        <v>383</v>
      </c>
      <c r="B18" s="13">
        <v>0</v>
      </c>
      <c r="C18" s="9" t="s">
        <v>26</v>
      </c>
      <c r="D18" s="41" t="s">
        <v>390</v>
      </c>
      <c r="E18" s="42"/>
      <c r="F18" s="17">
        <v>796</v>
      </c>
      <c r="G18" s="18">
        <f>[1]КВЛ!Y15</f>
        <v>1</v>
      </c>
      <c r="H18" s="19">
        <f>[1]КВЛ!X15</f>
        <v>341.95535999999998</v>
      </c>
      <c r="I18" s="15">
        <v>203</v>
      </c>
      <c r="J18" s="15" t="s">
        <v>15</v>
      </c>
      <c r="K18" s="11"/>
      <c r="L18" s="1"/>
    </row>
    <row r="19" spans="1:12" x14ac:dyDescent="0.25">
      <c r="A19" s="9" t="s">
        <v>383</v>
      </c>
      <c r="B19" s="13">
        <v>0</v>
      </c>
      <c r="C19" s="9" t="s">
        <v>28</v>
      </c>
      <c r="D19" s="41" t="s">
        <v>391</v>
      </c>
      <c r="E19" s="42"/>
      <c r="F19" s="17">
        <v>796</v>
      </c>
      <c r="G19" s="18">
        <f>[1]КВЛ!Y21</f>
        <v>1</v>
      </c>
      <c r="H19" s="19">
        <f>[1]КВЛ!X21</f>
        <v>27.669640000000001</v>
      </c>
      <c r="I19" s="15">
        <v>203</v>
      </c>
      <c r="J19" s="15" t="s">
        <v>15</v>
      </c>
      <c r="K19" s="11"/>
      <c r="L19" s="1"/>
    </row>
    <row r="20" spans="1:12" x14ac:dyDescent="0.25">
      <c r="A20" s="9" t="s">
        <v>383</v>
      </c>
      <c r="B20" s="13">
        <v>0</v>
      </c>
      <c r="C20" s="9" t="s">
        <v>30</v>
      </c>
      <c r="D20" s="41" t="s">
        <v>392</v>
      </c>
      <c r="E20" s="42"/>
      <c r="F20" s="17">
        <v>796</v>
      </c>
      <c r="G20" s="18">
        <f>[1]КВЛ!Y29</f>
        <v>2</v>
      </c>
      <c r="H20" s="19">
        <f>[1]КВЛ!X29</f>
        <v>500</v>
      </c>
      <c r="I20" s="15">
        <v>203</v>
      </c>
      <c r="J20" s="15" t="s">
        <v>15</v>
      </c>
      <c r="K20" s="11"/>
      <c r="L20" s="1"/>
    </row>
    <row r="21" spans="1:12" x14ac:dyDescent="0.25">
      <c r="A21" s="9" t="s">
        <v>383</v>
      </c>
      <c r="B21" s="13">
        <v>0</v>
      </c>
      <c r="C21" s="9" t="s">
        <v>32</v>
      </c>
      <c r="D21" s="41" t="s">
        <v>393</v>
      </c>
      <c r="E21" s="42"/>
      <c r="F21" s="17">
        <v>796</v>
      </c>
      <c r="G21" s="18">
        <f>[1]КВЛ!Y24</f>
        <v>1</v>
      </c>
      <c r="H21" s="19">
        <f>[1]КВЛ!X24</f>
        <v>135</v>
      </c>
      <c r="I21" s="15">
        <v>203</v>
      </c>
      <c r="J21" s="15" t="s">
        <v>15</v>
      </c>
      <c r="K21" s="11"/>
      <c r="L21" s="1"/>
    </row>
    <row r="22" spans="1:12" x14ac:dyDescent="0.25">
      <c r="A22" s="9" t="s">
        <v>383</v>
      </c>
      <c r="B22" s="13">
        <v>0</v>
      </c>
      <c r="C22" s="9" t="s">
        <v>34</v>
      </c>
      <c r="D22" s="41" t="s">
        <v>394</v>
      </c>
      <c r="E22" s="42"/>
      <c r="F22" s="17">
        <v>796</v>
      </c>
      <c r="G22" s="18">
        <f>[1]КВЛ!Y25</f>
        <v>3</v>
      </c>
      <c r="H22" s="19">
        <f>[1]КВЛ!X25</f>
        <v>222</v>
      </c>
      <c r="I22" s="15">
        <v>203</v>
      </c>
      <c r="J22" s="15" t="s">
        <v>15</v>
      </c>
      <c r="K22" s="11"/>
      <c r="L22" s="1"/>
    </row>
    <row r="23" spans="1:12" x14ac:dyDescent="0.25">
      <c r="A23" s="9" t="s">
        <v>383</v>
      </c>
      <c r="B23" s="13">
        <v>0</v>
      </c>
      <c r="C23" s="9" t="s">
        <v>36</v>
      </c>
      <c r="D23" s="43" t="s">
        <v>395</v>
      </c>
      <c r="E23" s="43"/>
      <c r="F23" s="17">
        <v>796</v>
      </c>
      <c r="G23" s="21">
        <v>19</v>
      </c>
      <c r="H23" s="19">
        <f>[1]КВЛ!X31</f>
        <v>2633.058</v>
      </c>
      <c r="I23" s="15">
        <v>203</v>
      </c>
      <c r="J23" s="15" t="s">
        <v>15</v>
      </c>
      <c r="K23" s="11"/>
      <c r="L23" s="1"/>
    </row>
    <row r="24" spans="1:12" x14ac:dyDescent="0.25">
      <c r="A24" s="9" t="s">
        <v>383</v>
      </c>
      <c r="B24" s="13">
        <v>0</v>
      </c>
      <c r="C24" s="9" t="s">
        <v>36</v>
      </c>
      <c r="D24" s="43" t="s">
        <v>396</v>
      </c>
      <c r="E24" s="43"/>
      <c r="F24" s="17">
        <v>796</v>
      </c>
      <c r="G24" s="21">
        <v>3</v>
      </c>
      <c r="H24" s="19">
        <f>[1]КВЛ!X32</f>
        <v>1452.4859999999999</v>
      </c>
      <c r="I24" s="15">
        <v>203</v>
      </c>
      <c r="J24" s="15" t="s">
        <v>15</v>
      </c>
      <c r="K24" s="11"/>
      <c r="L24" s="1"/>
    </row>
    <row r="25" spans="1:12" x14ac:dyDescent="0.25">
      <c r="A25" s="9" t="s">
        <v>383</v>
      </c>
      <c r="B25" s="13">
        <v>0</v>
      </c>
      <c r="C25" s="9" t="s">
        <v>36</v>
      </c>
      <c r="D25" s="43" t="s">
        <v>397</v>
      </c>
      <c r="E25" s="43"/>
      <c r="F25" s="17">
        <v>796</v>
      </c>
      <c r="G25" s="21">
        <v>2</v>
      </c>
      <c r="H25" s="19">
        <f>[1]КВЛ!X34</f>
        <v>504.97</v>
      </c>
      <c r="I25" s="15">
        <v>203</v>
      </c>
      <c r="J25" s="15" t="s">
        <v>15</v>
      </c>
      <c r="K25" s="11"/>
      <c r="L25" s="1"/>
    </row>
    <row r="26" spans="1:12" x14ac:dyDescent="0.25">
      <c r="A26" s="9" t="s">
        <v>383</v>
      </c>
      <c r="B26" s="13">
        <v>0</v>
      </c>
      <c r="C26" s="9" t="s">
        <v>36</v>
      </c>
      <c r="D26" s="43" t="s">
        <v>398</v>
      </c>
      <c r="E26" s="43"/>
      <c r="F26" s="17">
        <v>796</v>
      </c>
      <c r="G26" s="21">
        <v>19</v>
      </c>
      <c r="H26" s="19">
        <f>[1]КВЛ!X33</f>
        <v>120.684</v>
      </c>
      <c r="I26" s="15">
        <v>203</v>
      </c>
      <c r="J26" s="15" t="s">
        <v>15</v>
      </c>
      <c r="K26" s="11"/>
      <c r="L26" s="1"/>
    </row>
    <row r="27" spans="1:12" x14ac:dyDescent="0.25">
      <c r="A27" s="9" t="s">
        <v>383</v>
      </c>
      <c r="B27" s="13">
        <v>0</v>
      </c>
      <c r="C27" s="9" t="s">
        <v>36</v>
      </c>
      <c r="D27" s="43" t="s">
        <v>399</v>
      </c>
      <c r="E27" s="43"/>
      <c r="F27" s="17">
        <v>796</v>
      </c>
      <c r="G27" s="21">
        <v>4</v>
      </c>
      <c r="H27" s="19">
        <f>[1]КВЛ!X35</f>
        <v>78.668000000000006</v>
      </c>
      <c r="I27" s="15">
        <v>203</v>
      </c>
      <c r="J27" s="15" t="s">
        <v>15</v>
      </c>
      <c r="K27" s="11"/>
      <c r="L27" s="1"/>
    </row>
    <row r="28" spans="1:12" x14ac:dyDescent="0.25">
      <c r="A28" s="9" t="s">
        <v>383</v>
      </c>
      <c r="B28" s="13">
        <v>0</v>
      </c>
      <c r="C28" s="9" t="s">
        <v>42</v>
      </c>
      <c r="D28" s="43" t="s">
        <v>400</v>
      </c>
      <c r="E28" s="43"/>
      <c r="F28" s="17">
        <v>796</v>
      </c>
      <c r="G28" s="21">
        <v>1</v>
      </c>
      <c r="H28" s="19">
        <f>'[1]Адм_без НДС_25.06.'!K70</f>
        <v>4777.3559999999998</v>
      </c>
      <c r="I28" s="15">
        <v>203</v>
      </c>
      <c r="J28" s="15" t="s">
        <v>15</v>
      </c>
      <c r="K28" s="11"/>
      <c r="L28" s="1"/>
    </row>
    <row r="29" spans="1:12" x14ac:dyDescent="0.25">
      <c r="A29" s="9" t="s">
        <v>383</v>
      </c>
      <c r="B29" s="13">
        <v>0</v>
      </c>
      <c r="C29" s="9" t="s">
        <v>44</v>
      </c>
      <c r="D29" s="43" t="s">
        <v>401</v>
      </c>
      <c r="E29" s="43"/>
      <c r="F29" s="14">
        <v>839</v>
      </c>
      <c r="G29" s="15">
        <v>1</v>
      </c>
      <c r="H29" s="16">
        <f>'[1]Адм_без НДС_25.06.'!K68</f>
        <v>1603.2815157142857</v>
      </c>
      <c r="I29" s="15">
        <v>204</v>
      </c>
      <c r="J29" s="15" t="s">
        <v>15</v>
      </c>
      <c r="K29" s="11"/>
      <c r="L29" s="1"/>
    </row>
    <row r="30" spans="1:12" x14ac:dyDescent="0.25">
      <c r="A30" s="9" t="s">
        <v>383</v>
      </c>
      <c r="B30" s="13">
        <v>0</v>
      </c>
      <c r="C30" s="9" t="s">
        <v>46</v>
      </c>
      <c r="D30" s="43" t="s">
        <v>401</v>
      </c>
      <c r="E30" s="43"/>
      <c r="F30" s="14">
        <v>839</v>
      </c>
      <c r="G30" s="15">
        <v>1</v>
      </c>
      <c r="H30" s="16">
        <f>'[1]Адм_без НДС_25.06.'!K69</f>
        <v>4450.3013599999995</v>
      </c>
      <c r="I30" s="15">
        <v>203</v>
      </c>
      <c r="J30" s="15" t="s">
        <v>15</v>
      </c>
      <c r="K30" s="11"/>
      <c r="L30" s="1"/>
    </row>
    <row r="31" spans="1:12" x14ac:dyDescent="0.25">
      <c r="A31" s="9" t="s">
        <v>383</v>
      </c>
      <c r="B31" s="13">
        <v>0</v>
      </c>
      <c r="C31" s="9" t="s">
        <v>48</v>
      </c>
      <c r="D31" s="43" t="s">
        <v>402</v>
      </c>
      <c r="E31" s="43"/>
      <c r="F31" s="17">
        <v>796</v>
      </c>
      <c r="G31" s="21">
        <v>1</v>
      </c>
      <c r="H31" s="19">
        <f>[1]КВЛ!X16</f>
        <v>229.01786000000001</v>
      </c>
      <c r="I31" s="15">
        <v>203</v>
      </c>
      <c r="J31" s="15" t="s">
        <v>15</v>
      </c>
      <c r="K31" s="11"/>
      <c r="L31" s="1"/>
    </row>
    <row r="32" spans="1:12" x14ac:dyDescent="0.25">
      <c r="A32" s="9" t="s">
        <v>383</v>
      </c>
      <c r="B32" s="13">
        <v>0</v>
      </c>
      <c r="C32" s="9" t="s">
        <v>50</v>
      </c>
      <c r="D32" s="43" t="s">
        <v>403</v>
      </c>
      <c r="E32" s="43"/>
      <c r="F32" s="14">
        <v>839</v>
      </c>
      <c r="G32" s="15">
        <f>[1]Охр.труда!C16</f>
        <v>1</v>
      </c>
      <c r="H32" s="16">
        <f>[1]Охр.труда!D16/1000</f>
        <v>39.50714</v>
      </c>
      <c r="I32" s="15">
        <v>203</v>
      </c>
      <c r="J32" s="15" t="s">
        <v>15</v>
      </c>
      <c r="K32" s="11"/>
      <c r="L32" s="1"/>
    </row>
    <row r="33" spans="1:12" x14ac:dyDescent="0.25">
      <c r="A33" s="9" t="s">
        <v>383</v>
      </c>
      <c r="B33" s="13">
        <v>0</v>
      </c>
      <c r="C33" s="9" t="s">
        <v>52</v>
      </c>
      <c r="D33" s="43" t="s">
        <v>404</v>
      </c>
      <c r="E33" s="43"/>
      <c r="F33" s="14">
        <v>839</v>
      </c>
      <c r="G33" s="15">
        <f>[1]Охр.труда!C17</f>
        <v>1</v>
      </c>
      <c r="H33" s="16">
        <f>[1]Охр.труда!D17/1000</f>
        <v>34.991959999999999</v>
      </c>
      <c r="I33" s="15">
        <v>203</v>
      </c>
      <c r="J33" s="15" t="s">
        <v>15</v>
      </c>
      <c r="K33" s="11"/>
      <c r="L33" s="1"/>
    </row>
    <row r="34" spans="1:12" x14ac:dyDescent="0.25">
      <c r="A34" s="9" t="s">
        <v>383</v>
      </c>
      <c r="B34" s="13">
        <v>0</v>
      </c>
      <c r="C34" s="9" t="s">
        <v>50</v>
      </c>
      <c r="D34" s="43" t="s">
        <v>405</v>
      </c>
      <c r="E34" s="43"/>
      <c r="F34" s="14">
        <v>839</v>
      </c>
      <c r="G34" s="15">
        <f>[1]Охр.труда!C18</f>
        <v>1</v>
      </c>
      <c r="H34" s="16">
        <f>[1]Охр.труда!D18/1000</f>
        <v>3.4</v>
      </c>
      <c r="I34" s="15">
        <v>203</v>
      </c>
      <c r="J34" s="15" t="s">
        <v>15</v>
      </c>
      <c r="K34" s="11"/>
      <c r="L34" s="1"/>
    </row>
    <row r="35" spans="1:12" x14ac:dyDescent="0.25">
      <c r="A35" s="9" t="s">
        <v>383</v>
      </c>
      <c r="B35" s="13">
        <v>0</v>
      </c>
      <c r="C35" s="9" t="s">
        <v>55</v>
      </c>
      <c r="D35" s="43" t="s">
        <v>406</v>
      </c>
      <c r="E35" s="43"/>
      <c r="F35" s="9">
        <v>715</v>
      </c>
      <c r="G35" s="15">
        <f>[1]Охр.труда!C19</f>
        <v>1</v>
      </c>
      <c r="H35" s="16">
        <f>[1]Охр.труда!D19/1000</f>
        <v>39.133040000000001</v>
      </c>
      <c r="I35" s="15">
        <v>203</v>
      </c>
      <c r="J35" s="15" t="s">
        <v>15</v>
      </c>
      <c r="K35" s="11"/>
      <c r="L35" s="1"/>
    </row>
    <row r="36" spans="1:12" x14ac:dyDescent="0.25">
      <c r="A36" s="9" t="s">
        <v>383</v>
      </c>
      <c r="B36" s="13">
        <v>0</v>
      </c>
      <c r="C36" s="9" t="s">
        <v>57</v>
      </c>
      <c r="D36" s="43" t="s">
        <v>407</v>
      </c>
      <c r="E36" s="43"/>
      <c r="F36" s="9">
        <v>796</v>
      </c>
      <c r="G36" s="15">
        <f>[1]Охр.труда!C20</f>
        <v>1</v>
      </c>
      <c r="H36" s="16">
        <f>[1]Охр.труда!D20/1000</f>
        <v>6.1982100000000004</v>
      </c>
      <c r="I36" s="15">
        <v>203</v>
      </c>
      <c r="J36" s="15" t="s">
        <v>15</v>
      </c>
      <c r="K36" s="11"/>
      <c r="L36" s="1"/>
    </row>
    <row r="37" spans="1:12" x14ac:dyDescent="0.25">
      <c r="A37" s="9" t="s">
        <v>383</v>
      </c>
      <c r="B37" s="13">
        <v>0</v>
      </c>
      <c r="C37" s="9" t="s">
        <v>59</v>
      </c>
      <c r="D37" s="43" t="s">
        <v>408</v>
      </c>
      <c r="E37" s="43"/>
      <c r="F37" s="9">
        <v>715</v>
      </c>
      <c r="G37" s="15">
        <f>[1]Охр.труда!C21</f>
        <v>1</v>
      </c>
      <c r="H37" s="16">
        <f>[1]Охр.труда!D21/1000</f>
        <v>3.3928600000000002</v>
      </c>
      <c r="I37" s="15">
        <v>203</v>
      </c>
      <c r="J37" s="15" t="s">
        <v>15</v>
      </c>
      <c r="K37" s="11"/>
      <c r="L37" s="1"/>
    </row>
    <row r="38" spans="1:12" x14ac:dyDescent="0.25">
      <c r="A38" s="9" t="s">
        <v>383</v>
      </c>
      <c r="B38" s="13">
        <v>0</v>
      </c>
      <c r="C38" s="9" t="s">
        <v>61</v>
      </c>
      <c r="D38" s="43" t="s">
        <v>409</v>
      </c>
      <c r="E38" s="43"/>
      <c r="F38" s="9">
        <v>796</v>
      </c>
      <c r="G38" s="15">
        <f>[1]Охр.труда!C22</f>
        <v>1</v>
      </c>
      <c r="H38" s="16">
        <f>[1]Охр.труда!D22/1000</f>
        <v>5.9392899999999997</v>
      </c>
      <c r="I38" s="15">
        <v>203</v>
      </c>
      <c r="J38" s="15" t="s">
        <v>15</v>
      </c>
      <c r="K38" s="11"/>
      <c r="L38" s="1"/>
    </row>
    <row r="39" spans="1:12" x14ac:dyDescent="0.25">
      <c r="A39" s="9" t="s">
        <v>383</v>
      </c>
      <c r="B39" s="13">
        <v>0</v>
      </c>
      <c r="C39" s="9" t="s">
        <v>63</v>
      </c>
      <c r="D39" s="43" t="s">
        <v>410</v>
      </c>
      <c r="E39" s="43"/>
      <c r="F39" s="14">
        <v>839</v>
      </c>
      <c r="G39" s="15">
        <f>[1]Охр.труда!C23</f>
        <v>1</v>
      </c>
      <c r="H39" s="16">
        <f>[1]Охр.труда!D23/1000</f>
        <v>4.8857100000000004</v>
      </c>
      <c r="I39" s="15">
        <v>203</v>
      </c>
      <c r="J39" s="15" t="s">
        <v>15</v>
      </c>
      <c r="K39" s="11"/>
      <c r="L39" s="1"/>
    </row>
    <row r="40" spans="1:12" x14ac:dyDescent="0.25">
      <c r="A40" s="9" t="s">
        <v>383</v>
      </c>
      <c r="B40" s="13">
        <v>0</v>
      </c>
      <c r="C40" s="9" t="s">
        <v>63</v>
      </c>
      <c r="D40" s="43" t="s">
        <v>410</v>
      </c>
      <c r="E40" s="43"/>
      <c r="F40" s="14">
        <v>839</v>
      </c>
      <c r="G40" s="15">
        <f>[1]Охр.труда!C24</f>
        <v>1</v>
      </c>
      <c r="H40" s="16">
        <f>[1]Охр.труда!D24/1000</f>
        <v>5.1571400000000001</v>
      </c>
      <c r="I40" s="15">
        <v>203</v>
      </c>
      <c r="J40" s="15" t="s">
        <v>15</v>
      </c>
      <c r="K40" s="11"/>
      <c r="L40" s="1"/>
    </row>
    <row r="41" spans="1:12" x14ac:dyDescent="0.25">
      <c r="A41" s="9" t="s">
        <v>383</v>
      </c>
      <c r="B41" s="13">
        <v>0</v>
      </c>
      <c r="C41" s="9" t="s">
        <v>50</v>
      </c>
      <c r="D41" s="43" t="s">
        <v>411</v>
      </c>
      <c r="E41" s="43"/>
      <c r="F41" s="14">
        <v>839</v>
      </c>
      <c r="G41" s="15">
        <f>[1]Охр.труда!C25</f>
        <v>1</v>
      </c>
      <c r="H41" s="16">
        <f>[1]Охр.труда!D25/1000</f>
        <v>15.66071</v>
      </c>
      <c r="I41" s="15">
        <v>203</v>
      </c>
      <c r="J41" s="15" t="s">
        <v>15</v>
      </c>
      <c r="K41" s="11"/>
      <c r="L41" s="1"/>
    </row>
    <row r="42" spans="1:12" x14ac:dyDescent="0.25">
      <c r="A42" s="9" t="s">
        <v>383</v>
      </c>
      <c r="B42" s="13">
        <v>0</v>
      </c>
      <c r="C42" s="9" t="s">
        <v>66</v>
      </c>
      <c r="D42" s="43" t="s">
        <v>412</v>
      </c>
      <c r="E42" s="43"/>
      <c r="F42" s="9">
        <v>715</v>
      </c>
      <c r="G42" s="15">
        <f>[1]Охр.труда!C28</f>
        <v>2</v>
      </c>
      <c r="H42" s="16">
        <f>[1]Охр.труда!D28/1000/1.12*G42</f>
        <v>35.371428571428567</v>
      </c>
      <c r="I42" s="15">
        <v>203</v>
      </c>
      <c r="J42" s="15" t="s">
        <v>15</v>
      </c>
      <c r="K42" s="11"/>
      <c r="L42" s="1"/>
    </row>
    <row r="43" spans="1:12" x14ac:dyDescent="0.25">
      <c r="A43" s="9" t="s">
        <v>383</v>
      </c>
      <c r="B43" s="13">
        <v>0</v>
      </c>
      <c r="C43" s="9" t="s">
        <v>50</v>
      </c>
      <c r="D43" s="43" t="s">
        <v>413</v>
      </c>
      <c r="E43" s="43"/>
      <c r="F43" s="9">
        <v>796</v>
      </c>
      <c r="G43" s="15">
        <f>[1]Охр.труда!C29</f>
        <v>6</v>
      </c>
      <c r="H43" s="16">
        <f>[1]Охр.труда!D29/1000/1.12*G43</f>
        <v>94.810714285714283</v>
      </c>
      <c r="I43" s="15">
        <v>203</v>
      </c>
      <c r="J43" s="15" t="s">
        <v>15</v>
      </c>
      <c r="K43" s="11"/>
      <c r="L43" s="1"/>
    </row>
    <row r="44" spans="1:12" x14ac:dyDescent="0.25">
      <c r="A44" s="9" t="s">
        <v>383</v>
      </c>
      <c r="B44" s="13">
        <v>0</v>
      </c>
      <c r="C44" s="9" t="s">
        <v>69</v>
      </c>
      <c r="D44" s="43" t="s">
        <v>414</v>
      </c>
      <c r="E44" s="43"/>
      <c r="F44" s="9">
        <v>796</v>
      </c>
      <c r="G44" s="15">
        <f>[1]Охр.труда!C30</f>
        <v>6</v>
      </c>
      <c r="H44" s="16">
        <f>[1]Охр.труда!D30/1000/1.12*G44</f>
        <v>91.933928571428567</v>
      </c>
      <c r="I44" s="15">
        <v>203</v>
      </c>
      <c r="J44" s="15" t="s">
        <v>15</v>
      </c>
      <c r="K44" s="11"/>
      <c r="L44" s="1"/>
    </row>
    <row r="45" spans="1:12" x14ac:dyDescent="0.25">
      <c r="A45" s="9" t="s">
        <v>383</v>
      </c>
      <c r="B45" s="13">
        <v>0</v>
      </c>
      <c r="C45" s="9" t="s">
        <v>50</v>
      </c>
      <c r="D45" s="43" t="s">
        <v>413</v>
      </c>
      <c r="E45" s="43"/>
      <c r="F45" s="9">
        <v>796</v>
      </c>
      <c r="G45" s="15">
        <f>[1]Охр.труда!C33</f>
        <v>4</v>
      </c>
      <c r="H45" s="16">
        <f>[1]Охр.труда!D33/1000/1.12*G45</f>
        <v>63.207142857142856</v>
      </c>
      <c r="I45" s="15">
        <v>203</v>
      </c>
      <c r="J45" s="15" t="s">
        <v>15</v>
      </c>
      <c r="K45" s="11"/>
      <c r="L45" s="1"/>
    </row>
    <row r="46" spans="1:12" x14ac:dyDescent="0.25">
      <c r="A46" s="9" t="s">
        <v>383</v>
      </c>
      <c r="B46" s="13">
        <v>0</v>
      </c>
      <c r="C46" s="9" t="s">
        <v>69</v>
      </c>
      <c r="D46" s="43" t="s">
        <v>414</v>
      </c>
      <c r="E46" s="43"/>
      <c r="F46" s="9">
        <v>796</v>
      </c>
      <c r="G46" s="15">
        <f>[1]Охр.труда!C34</f>
        <v>4</v>
      </c>
      <c r="H46" s="16">
        <f>[1]Охр.труда!D34/1000/1.12*G46</f>
        <v>61.289285714285711</v>
      </c>
      <c r="I46" s="15">
        <v>203</v>
      </c>
      <c r="J46" s="15" t="s">
        <v>15</v>
      </c>
      <c r="K46" s="11"/>
      <c r="L46" s="1"/>
    </row>
    <row r="47" spans="1:12" x14ac:dyDescent="0.25">
      <c r="A47" s="9" t="s">
        <v>383</v>
      </c>
      <c r="B47" s="13">
        <v>0</v>
      </c>
      <c r="C47" s="9" t="s">
        <v>71</v>
      </c>
      <c r="D47" s="43" t="s">
        <v>415</v>
      </c>
      <c r="E47" s="43"/>
      <c r="F47" s="9">
        <v>839</v>
      </c>
      <c r="G47" s="15">
        <f>[1]Охр.труда!C37</f>
        <v>14</v>
      </c>
      <c r="H47" s="16">
        <f>[1]Охр.труда!D37/1000/1.12*G47</f>
        <v>724.99999999999989</v>
      </c>
      <c r="I47" s="15">
        <v>203</v>
      </c>
      <c r="J47" s="15" t="s">
        <v>15</v>
      </c>
      <c r="K47" s="11"/>
      <c r="L47" s="1"/>
    </row>
    <row r="48" spans="1:12" x14ac:dyDescent="0.25">
      <c r="A48" s="9" t="s">
        <v>383</v>
      </c>
      <c r="B48" s="13">
        <v>0</v>
      </c>
      <c r="C48" s="9" t="s">
        <v>71</v>
      </c>
      <c r="D48" s="43" t="s">
        <v>416</v>
      </c>
      <c r="E48" s="43"/>
      <c r="F48" s="9">
        <v>839</v>
      </c>
      <c r="G48" s="15">
        <f>[1]Охр.труда!C38</f>
        <v>15</v>
      </c>
      <c r="H48" s="16">
        <f>[1]Охр.труда!D38/1000/1.12*G48</f>
        <v>602.67857142857133</v>
      </c>
      <c r="I48" s="15">
        <v>203</v>
      </c>
      <c r="J48" s="15" t="s">
        <v>15</v>
      </c>
      <c r="K48" s="11"/>
      <c r="L48" s="1"/>
    </row>
    <row r="49" spans="1:12" x14ac:dyDescent="0.25">
      <c r="A49" s="9" t="s">
        <v>383</v>
      </c>
      <c r="B49" s="13">
        <v>0</v>
      </c>
      <c r="C49" s="9" t="s">
        <v>74</v>
      </c>
      <c r="D49" s="43" t="s">
        <v>417</v>
      </c>
      <c r="E49" s="43"/>
      <c r="F49" s="9">
        <v>796</v>
      </c>
      <c r="G49" s="15">
        <f>[1]Охр.труда!C39</f>
        <v>14</v>
      </c>
      <c r="H49" s="16">
        <f>[1]Охр.труда!D39/1000/1.12*G49</f>
        <v>81.249999999999986</v>
      </c>
      <c r="I49" s="15">
        <v>203</v>
      </c>
      <c r="J49" s="15" t="s">
        <v>15</v>
      </c>
      <c r="K49" s="11"/>
      <c r="L49" s="1"/>
    </row>
    <row r="50" spans="1:12" x14ac:dyDescent="0.25">
      <c r="A50" s="9" t="s">
        <v>383</v>
      </c>
      <c r="B50" s="13">
        <v>0</v>
      </c>
      <c r="C50" s="9" t="s">
        <v>66</v>
      </c>
      <c r="D50" s="43" t="s">
        <v>418</v>
      </c>
      <c r="E50" s="43"/>
      <c r="F50" s="9">
        <v>715</v>
      </c>
      <c r="G50" s="15">
        <f>[1]Охр.труда!C40</f>
        <v>15</v>
      </c>
      <c r="H50" s="16">
        <f>[1]Охр.труда!D40/1000/1.12*G50</f>
        <v>227.67857142857142</v>
      </c>
      <c r="I50" s="15">
        <v>203</v>
      </c>
      <c r="J50" s="15" t="s">
        <v>15</v>
      </c>
      <c r="K50" s="11"/>
      <c r="L50" s="1"/>
    </row>
    <row r="51" spans="1:12" x14ac:dyDescent="0.25">
      <c r="A51" s="9" t="s">
        <v>383</v>
      </c>
      <c r="B51" s="13">
        <v>0</v>
      </c>
      <c r="C51" s="9" t="s">
        <v>66</v>
      </c>
      <c r="D51" s="43" t="s">
        <v>419</v>
      </c>
      <c r="E51" s="43"/>
      <c r="F51" s="9">
        <v>715</v>
      </c>
      <c r="G51" s="15">
        <f>[1]Охр.труда!C41</f>
        <v>14</v>
      </c>
      <c r="H51" s="16">
        <f>[1]Охр.труда!D41/1000/1.12*G51</f>
        <v>312.5</v>
      </c>
      <c r="I51" s="15">
        <v>203</v>
      </c>
      <c r="J51" s="15" t="s">
        <v>15</v>
      </c>
      <c r="K51" s="22"/>
      <c r="L51" s="1"/>
    </row>
    <row r="52" spans="1:12" x14ac:dyDescent="0.25">
      <c r="A52" s="9" t="s">
        <v>383</v>
      </c>
      <c r="B52" s="13">
        <v>0</v>
      </c>
      <c r="C52" s="9" t="s">
        <v>78</v>
      </c>
      <c r="D52" s="43" t="s">
        <v>420</v>
      </c>
      <c r="E52" s="43"/>
      <c r="F52" s="9">
        <v>715</v>
      </c>
      <c r="G52" s="15">
        <f>[1]Охр.труда!C42</f>
        <v>14</v>
      </c>
      <c r="H52" s="16">
        <f>[1]Охр.труда!D42/1000/1.12*G52</f>
        <v>43.749999999999993</v>
      </c>
      <c r="I52" s="15">
        <v>203</v>
      </c>
      <c r="J52" s="15" t="s">
        <v>15</v>
      </c>
      <c r="K52" s="23"/>
      <c r="L52" s="1"/>
    </row>
    <row r="53" spans="1:12" x14ac:dyDescent="0.25">
      <c r="A53" s="9" t="s">
        <v>383</v>
      </c>
      <c r="B53" s="13">
        <v>0</v>
      </c>
      <c r="C53" s="9" t="s">
        <v>78</v>
      </c>
      <c r="D53" s="43" t="s">
        <v>421</v>
      </c>
      <c r="E53" s="43"/>
      <c r="F53" s="9">
        <v>715</v>
      </c>
      <c r="G53" s="15">
        <f>[1]Охр.труда!C43</f>
        <v>15</v>
      </c>
      <c r="H53" s="16">
        <f>[1]Охр.труда!D43/1000/1.12*G53</f>
        <v>33.482142857142854</v>
      </c>
      <c r="I53" s="15">
        <v>203</v>
      </c>
      <c r="J53" s="15" t="s">
        <v>15</v>
      </c>
      <c r="K53" s="23"/>
      <c r="L53" s="1"/>
    </row>
    <row r="54" spans="1:12" x14ac:dyDescent="0.25">
      <c r="A54" s="9" t="s">
        <v>383</v>
      </c>
      <c r="B54" s="13">
        <v>0</v>
      </c>
      <c r="C54" s="9" t="s">
        <v>74</v>
      </c>
      <c r="D54" s="43" t="s">
        <v>422</v>
      </c>
      <c r="E54" s="43"/>
      <c r="F54" s="9">
        <v>796</v>
      </c>
      <c r="G54" s="15">
        <f>[1]Охр.труда!C44</f>
        <v>15</v>
      </c>
      <c r="H54" s="16">
        <f>[1]Охр.труда!D44/1000/1.12*G54</f>
        <v>68.303571428571416</v>
      </c>
      <c r="I54" s="15">
        <v>203</v>
      </c>
      <c r="J54" s="15" t="s">
        <v>15</v>
      </c>
      <c r="K54" s="23"/>
      <c r="L54" s="1"/>
    </row>
    <row r="55" spans="1:12" x14ac:dyDescent="0.25">
      <c r="A55" s="9" t="s">
        <v>383</v>
      </c>
      <c r="B55" s="13">
        <v>0</v>
      </c>
      <c r="C55" s="9" t="s">
        <v>61</v>
      </c>
      <c r="D55" s="43" t="s">
        <v>423</v>
      </c>
      <c r="E55" s="43"/>
      <c r="F55" s="9">
        <v>796</v>
      </c>
      <c r="G55" s="15">
        <f>[1]Охр.труда!C45</f>
        <v>14</v>
      </c>
      <c r="H55" s="16">
        <f>[1]Охр.труда!D45/1000/1.12*G55</f>
        <v>112.49999999999999</v>
      </c>
      <c r="I55" s="15">
        <v>203</v>
      </c>
      <c r="J55" s="15" t="s">
        <v>15</v>
      </c>
      <c r="K55" s="23"/>
      <c r="L55" s="1"/>
    </row>
    <row r="56" spans="1:12" x14ac:dyDescent="0.25">
      <c r="A56" s="9" t="s">
        <v>383</v>
      </c>
      <c r="B56" s="13">
        <v>0</v>
      </c>
      <c r="C56" s="9" t="s">
        <v>83</v>
      </c>
      <c r="D56" s="43" t="s">
        <v>424</v>
      </c>
      <c r="E56" s="43"/>
      <c r="F56" s="9">
        <v>796</v>
      </c>
      <c r="G56" s="15">
        <f>[1]Охр.труда!C46</f>
        <v>15</v>
      </c>
      <c r="H56" s="16">
        <f>[1]Охр.труда!D46/1000/1.12*G56</f>
        <v>214.28571428571428</v>
      </c>
      <c r="I56" s="15">
        <v>203</v>
      </c>
      <c r="J56" s="15" t="s">
        <v>15</v>
      </c>
      <c r="K56" s="23"/>
      <c r="L56" s="1"/>
    </row>
    <row r="57" spans="1:12" x14ac:dyDescent="0.25">
      <c r="A57" s="9" t="s">
        <v>383</v>
      </c>
      <c r="B57" s="13">
        <v>0</v>
      </c>
      <c r="C57" s="9" t="s">
        <v>85</v>
      </c>
      <c r="D57" s="43" t="s">
        <v>425</v>
      </c>
      <c r="E57" s="43"/>
      <c r="F57" s="9">
        <v>796</v>
      </c>
      <c r="G57" s="15">
        <f>[1]Охр.труда!C47</f>
        <v>15</v>
      </c>
      <c r="H57" s="16">
        <f>[1]Охр.труда!D47/1000/1.12*G57</f>
        <v>80.357142857142847</v>
      </c>
      <c r="I57" s="15">
        <v>203</v>
      </c>
      <c r="J57" s="15" t="s">
        <v>15</v>
      </c>
      <c r="K57" s="23"/>
      <c r="L57" s="1"/>
    </row>
    <row r="58" spans="1:12" x14ac:dyDescent="0.25">
      <c r="A58" s="9" t="s">
        <v>383</v>
      </c>
      <c r="B58" s="13">
        <v>0</v>
      </c>
      <c r="C58" s="9" t="s">
        <v>57</v>
      </c>
      <c r="D58" s="43" t="s">
        <v>426</v>
      </c>
      <c r="E58" s="43"/>
      <c r="F58" s="9">
        <v>796</v>
      </c>
      <c r="G58" s="15">
        <f>[1]Охр.труда!C48</f>
        <v>14</v>
      </c>
      <c r="H58" s="16">
        <f>[1]Охр.труда!D48/1000/1.12*G58</f>
        <v>31.249999999999993</v>
      </c>
      <c r="I58" s="15">
        <v>203</v>
      </c>
      <c r="J58" s="15" t="s">
        <v>15</v>
      </c>
      <c r="K58" s="23"/>
      <c r="L58" s="1"/>
    </row>
    <row r="59" spans="1:12" x14ac:dyDescent="0.25">
      <c r="A59" s="9" t="s">
        <v>383</v>
      </c>
      <c r="B59" s="13">
        <v>0</v>
      </c>
      <c r="C59" s="9" t="s">
        <v>88</v>
      </c>
      <c r="D59" s="43" t="s">
        <v>427</v>
      </c>
      <c r="E59" s="43"/>
      <c r="F59" s="9">
        <v>839</v>
      </c>
      <c r="G59" s="15">
        <f>[1]Охр.труда!C49</f>
        <v>14</v>
      </c>
      <c r="H59" s="16">
        <f>[1]Охр.труда!D49/1000/1.12*G59</f>
        <v>224.99999999999997</v>
      </c>
      <c r="I59" s="15">
        <v>203</v>
      </c>
      <c r="J59" s="15" t="s">
        <v>15</v>
      </c>
      <c r="K59" s="23"/>
      <c r="L59" s="1"/>
    </row>
    <row r="60" spans="1:12" x14ac:dyDescent="0.25">
      <c r="A60" s="9" t="s">
        <v>383</v>
      </c>
      <c r="B60" s="13">
        <v>0</v>
      </c>
      <c r="C60" s="9" t="s">
        <v>90</v>
      </c>
      <c r="D60" s="43" t="s">
        <v>428</v>
      </c>
      <c r="E60" s="43"/>
      <c r="F60" s="9">
        <v>796</v>
      </c>
      <c r="G60" s="15">
        <f>[1]Охр.труда!C50</f>
        <v>14</v>
      </c>
      <c r="H60" s="16">
        <f>[1]Охр.труда!D50/1000/1.12*G60</f>
        <v>25</v>
      </c>
      <c r="I60" s="15">
        <v>203</v>
      </c>
      <c r="J60" s="15" t="s">
        <v>15</v>
      </c>
      <c r="K60" s="23"/>
      <c r="L60" s="1"/>
    </row>
    <row r="61" spans="1:12" x14ac:dyDescent="0.25">
      <c r="A61" s="9" t="s">
        <v>383</v>
      </c>
      <c r="B61" s="13">
        <v>0</v>
      </c>
      <c r="C61" s="9" t="s">
        <v>92</v>
      </c>
      <c r="D61" s="43" t="s">
        <v>429</v>
      </c>
      <c r="E61" s="43"/>
      <c r="F61" s="9">
        <v>796</v>
      </c>
      <c r="G61" s="15">
        <f>[1]Охр.труда!C51</f>
        <v>15</v>
      </c>
      <c r="H61" s="16">
        <f>[1]Охр.труда!D51/1000/1.12*G61</f>
        <v>100.44642857142857</v>
      </c>
      <c r="I61" s="15">
        <v>203</v>
      </c>
      <c r="J61" s="15" t="s">
        <v>15</v>
      </c>
      <c r="K61" s="23"/>
      <c r="L61" s="1"/>
    </row>
    <row r="62" spans="1:12" x14ac:dyDescent="0.25">
      <c r="A62" s="9" t="s">
        <v>383</v>
      </c>
      <c r="B62" s="13">
        <v>0</v>
      </c>
      <c r="C62" s="9" t="s">
        <v>52</v>
      </c>
      <c r="D62" s="43" t="s">
        <v>430</v>
      </c>
      <c r="E62" s="43"/>
      <c r="F62" s="9">
        <v>839</v>
      </c>
      <c r="G62" s="15">
        <f>[1]Охр.труда!C54</f>
        <v>14</v>
      </c>
      <c r="H62" s="16">
        <f>[1]Охр.труда!D54/1000*G62</f>
        <v>1374.8</v>
      </c>
      <c r="I62" s="15">
        <v>203</v>
      </c>
      <c r="J62" s="15" t="s">
        <v>15</v>
      </c>
      <c r="K62" s="23"/>
      <c r="L62" s="1"/>
    </row>
    <row r="63" spans="1:12" x14ac:dyDescent="0.25">
      <c r="A63" s="9" t="s">
        <v>383</v>
      </c>
      <c r="B63" s="9">
        <v>0</v>
      </c>
      <c r="C63" s="9" t="s">
        <v>95</v>
      </c>
      <c r="D63" s="43" t="s">
        <v>431</v>
      </c>
      <c r="E63" s="43"/>
      <c r="F63" s="9">
        <v>839</v>
      </c>
      <c r="G63" s="24">
        <v>7</v>
      </c>
      <c r="H63" s="16">
        <f>'[1]2024 на отправку без примечаний'!C39/1000</f>
        <v>35889.199999999997</v>
      </c>
      <c r="I63" s="15">
        <v>201</v>
      </c>
      <c r="J63" s="15" t="s">
        <v>15</v>
      </c>
      <c r="K63" s="23"/>
      <c r="L63" s="1"/>
    </row>
    <row r="64" spans="1:12" x14ac:dyDescent="0.25">
      <c r="A64" s="9" t="s">
        <v>383</v>
      </c>
      <c r="B64" s="9">
        <v>0</v>
      </c>
      <c r="C64" s="9" t="s">
        <v>97</v>
      </c>
      <c r="D64" s="41" t="s">
        <v>432</v>
      </c>
      <c r="E64" s="42"/>
      <c r="F64" s="9">
        <v>168</v>
      </c>
      <c r="G64" s="24">
        <v>18.829999999999998</v>
      </c>
      <c r="H64" s="16">
        <v>26023.22016326883</v>
      </c>
      <c r="I64" s="15">
        <v>204</v>
      </c>
      <c r="J64" s="15" t="s">
        <v>15</v>
      </c>
      <c r="K64" s="23"/>
      <c r="L64" s="1"/>
    </row>
    <row r="65" spans="1:12" x14ac:dyDescent="0.25">
      <c r="A65" s="9" t="s">
        <v>383</v>
      </c>
      <c r="B65" s="9">
        <v>0</v>
      </c>
      <c r="C65" s="9" t="s">
        <v>97</v>
      </c>
      <c r="D65" s="41" t="s">
        <v>433</v>
      </c>
      <c r="E65" s="42"/>
      <c r="F65" s="9">
        <v>168</v>
      </c>
      <c r="G65" s="24">
        <v>104.17</v>
      </c>
      <c r="H65" s="16">
        <v>156063.14749827061</v>
      </c>
      <c r="I65" s="15">
        <v>204</v>
      </c>
      <c r="J65" s="15" t="s">
        <v>15</v>
      </c>
      <c r="K65" s="23"/>
      <c r="L65" s="1"/>
    </row>
    <row r="66" spans="1:12" x14ac:dyDescent="0.25">
      <c r="A66" s="9" t="s">
        <v>383</v>
      </c>
      <c r="B66" s="9">
        <v>0</v>
      </c>
      <c r="C66" s="9" t="s">
        <v>97</v>
      </c>
      <c r="D66" s="41" t="s">
        <v>434</v>
      </c>
      <c r="E66" s="42"/>
      <c r="F66" s="9">
        <v>168</v>
      </c>
      <c r="G66" s="24">
        <v>252.87</v>
      </c>
      <c r="H66" s="16">
        <v>246328.27034154499</v>
      </c>
      <c r="I66" s="15">
        <v>204</v>
      </c>
      <c r="J66" s="15" t="s">
        <v>15</v>
      </c>
      <c r="K66" s="23"/>
      <c r="L66" s="1"/>
    </row>
    <row r="67" spans="1:12" x14ac:dyDescent="0.25">
      <c r="A67" s="9" t="s">
        <v>383</v>
      </c>
      <c r="B67" s="9">
        <v>0</v>
      </c>
      <c r="C67" s="9" t="s">
        <v>97</v>
      </c>
      <c r="D67" s="41" t="s">
        <v>435</v>
      </c>
      <c r="E67" s="42"/>
      <c r="F67" s="9">
        <v>168</v>
      </c>
      <c r="G67" s="24">
        <v>357</v>
      </c>
      <c r="H67" s="16">
        <v>1078645.2112219359</v>
      </c>
      <c r="I67" s="15">
        <v>204</v>
      </c>
      <c r="J67" s="15" t="s">
        <v>15</v>
      </c>
      <c r="K67" s="23"/>
      <c r="L67" s="1"/>
    </row>
    <row r="68" spans="1:12" x14ac:dyDescent="0.25">
      <c r="A68" s="9" t="s">
        <v>383</v>
      </c>
      <c r="B68" s="9">
        <v>0</v>
      </c>
      <c r="C68" s="9" t="s">
        <v>97</v>
      </c>
      <c r="D68" s="41" t="s">
        <v>436</v>
      </c>
      <c r="E68" s="42"/>
      <c r="F68" s="9">
        <v>168</v>
      </c>
      <c r="G68" s="24">
        <v>286.47000000000003</v>
      </c>
      <c r="H68" s="16">
        <v>1034962.7090431942</v>
      </c>
      <c r="I68" s="15">
        <v>204</v>
      </c>
      <c r="J68" s="15" t="s">
        <v>15</v>
      </c>
      <c r="K68" s="23"/>
      <c r="L68" s="1"/>
    </row>
    <row r="69" spans="1:12" x14ac:dyDescent="0.25">
      <c r="A69" s="9" t="s">
        <v>383</v>
      </c>
      <c r="B69" s="9">
        <v>0</v>
      </c>
      <c r="C69" s="9" t="s">
        <v>97</v>
      </c>
      <c r="D69" s="41" t="s">
        <v>437</v>
      </c>
      <c r="E69" s="42"/>
      <c r="F69" s="9">
        <v>168</v>
      </c>
      <c r="G69" s="24">
        <v>15.73</v>
      </c>
      <c r="H69" s="16">
        <v>67051.924140000003</v>
      </c>
      <c r="I69" s="15">
        <v>204</v>
      </c>
      <c r="J69" s="15" t="s">
        <v>15</v>
      </c>
      <c r="K69" s="23"/>
      <c r="L69" s="1"/>
    </row>
    <row r="70" spans="1:12" x14ac:dyDescent="0.25">
      <c r="A70" s="9" t="s">
        <v>383</v>
      </c>
      <c r="B70" s="9">
        <v>0</v>
      </c>
      <c r="C70" s="9" t="s">
        <v>104</v>
      </c>
      <c r="D70" s="41" t="s">
        <v>438</v>
      </c>
      <c r="E70" s="42"/>
      <c r="F70" s="9">
        <v>168</v>
      </c>
      <c r="G70" s="24">
        <v>126.87</v>
      </c>
      <c r="H70" s="16">
        <v>199518.86580645459</v>
      </c>
      <c r="I70" s="15">
        <v>204</v>
      </c>
      <c r="J70" s="15" t="s">
        <v>15</v>
      </c>
      <c r="K70" s="11"/>
      <c r="L70" s="1"/>
    </row>
    <row r="71" spans="1:12" x14ac:dyDescent="0.25">
      <c r="A71" s="9" t="s">
        <v>383</v>
      </c>
      <c r="B71" s="9">
        <v>0</v>
      </c>
      <c r="C71" s="9" t="s">
        <v>106</v>
      </c>
      <c r="D71" s="41" t="s">
        <v>439</v>
      </c>
      <c r="E71" s="42"/>
      <c r="F71" s="9">
        <v>839</v>
      </c>
      <c r="G71" s="24"/>
      <c r="H71" s="16">
        <v>138952.70345660325</v>
      </c>
      <c r="I71" s="15">
        <v>204</v>
      </c>
      <c r="J71" s="15" t="s">
        <v>15</v>
      </c>
      <c r="K71" s="11"/>
      <c r="L71" s="1"/>
    </row>
    <row r="72" spans="1:12" x14ac:dyDescent="0.25">
      <c r="A72" s="9" t="s">
        <v>383</v>
      </c>
      <c r="B72" s="9">
        <v>0</v>
      </c>
      <c r="C72" s="9" t="s">
        <v>108</v>
      </c>
      <c r="D72" s="41" t="s">
        <v>440</v>
      </c>
      <c r="E72" s="42"/>
      <c r="F72" s="9">
        <v>839</v>
      </c>
      <c r="G72" s="24"/>
      <c r="H72" s="16">
        <v>491132.00251752138</v>
      </c>
      <c r="I72" s="15">
        <v>201</v>
      </c>
      <c r="J72" s="15" t="s">
        <v>15</v>
      </c>
      <c r="K72" s="11"/>
      <c r="L72" s="1"/>
    </row>
    <row r="73" spans="1:12" x14ac:dyDescent="0.25">
      <c r="A73" s="9" t="s">
        <v>383</v>
      </c>
      <c r="B73" s="9">
        <v>0</v>
      </c>
      <c r="C73" s="9" t="s">
        <v>110</v>
      </c>
      <c r="D73" s="41" t="s">
        <v>441</v>
      </c>
      <c r="E73" s="42"/>
      <c r="F73" s="9">
        <v>839</v>
      </c>
      <c r="G73" s="24"/>
      <c r="H73" s="16">
        <v>175822.75200000001</v>
      </c>
      <c r="I73" s="15">
        <v>201</v>
      </c>
      <c r="J73" s="15" t="s">
        <v>15</v>
      </c>
      <c r="K73" s="11"/>
      <c r="L73" s="1"/>
    </row>
    <row r="74" spans="1:12" x14ac:dyDescent="0.25">
      <c r="A74" s="9" t="s">
        <v>383</v>
      </c>
      <c r="B74" s="9">
        <v>0</v>
      </c>
      <c r="C74" s="9" t="s">
        <v>112</v>
      </c>
      <c r="D74" s="41" t="s">
        <v>442</v>
      </c>
      <c r="E74" s="42"/>
      <c r="F74" s="9">
        <v>839</v>
      </c>
      <c r="G74" s="24"/>
      <c r="H74" s="16">
        <v>236322.56783000001</v>
      </c>
      <c r="I74" s="15">
        <v>201</v>
      </c>
      <c r="J74" s="15" t="s">
        <v>15</v>
      </c>
      <c r="K74" s="11"/>
      <c r="L74" s="1"/>
    </row>
    <row r="75" spans="1:12" x14ac:dyDescent="0.25">
      <c r="A75" s="9" t="s">
        <v>383</v>
      </c>
      <c r="B75" s="9">
        <v>0</v>
      </c>
      <c r="C75" s="9" t="s">
        <v>97</v>
      </c>
      <c r="D75" s="41" t="s">
        <v>443</v>
      </c>
      <c r="E75" s="42"/>
      <c r="F75" s="9">
        <v>168</v>
      </c>
      <c r="G75" s="24"/>
      <c r="H75" s="16">
        <v>53409</v>
      </c>
      <c r="I75" s="15">
        <v>201</v>
      </c>
      <c r="J75" s="15" t="s">
        <v>15</v>
      </c>
      <c r="K75" s="11"/>
      <c r="L75" s="1"/>
    </row>
    <row r="76" spans="1:12" x14ac:dyDescent="0.25">
      <c r="A76" s="44" t="s">
        <v>444</v>
      </c>
      <c r="B76" s="44"/>
      <c r="C76" s="44"/>
      <c r="D76" s="44"/>
      <c r="E76" s="44"/>
      <c r="F76" s="44"/>
      <c r="G76" s="44"/>
      <c r="H76" s="44"/>
      <c r="I76" s="44"/>
      <c r="J76" s="44"/>
      <c r="K76" s="11"/>
      <c r="L76" s="1"/>
    </row>
    <row r="77" spans="1:12" ht="39" customHeight="1" x14ac:dyDescent="0.25">
      <c r="A77" s="9" t="s">
        <v>383</v>
      </c>
      <c r="B77" s="13">
        <v>1</v>
      </c>
      <c r="C77" s="9" t="s">
        <v>116</v>
      </c>
      <c r="D77" s="43" t="s">
        <v>445</v>
      </c>
      <c r="E77" s="43"/>
      <c r="F77" s="14">
        <v>1111</v>
      </c>
      <c r="G77" s="15">
        <v>1</v>
      </c>
      <c r="H77" s="16">
        <f>'[1]ГРПБ без НДС_12.06.'!I86</f>
        <v>635030.0340000001</v>
      </c>
      <c r="I77" s="15">
        <v>201</v>
      </c>
      <c r="J77" s="15" t="s">
        <v>15</v>
      </c>
      <c r="K77" s="11"/>
      <c r="L77" s="1"/>
    </row>
    <row r="78" spans="1:12" ht="39" customHeight="1" x14ac:dyDescent="0.25">
      <c r="A78" s="9" t="s">
        <v>383</v>
      </c>
      <c r="B78" s="13">
        <v>1</v>
      </c>
      <c r="C78" s="9" t="s">
        <v>116</v>
      </c>
      <c r="D78" s="43" t="s">
        <v>446</v>
      </c>
      <c r="E78" s="43"/>
      <c r="F78" s="14">
        <v>1111</v>
      </c>
      <c r="G78" s="15">
        <v>1</v>
      </c>
      <c r="H78" s="16">
        <f>'[1]ГРПБ без НДС_12.06.'!I87</f>
        <v>470000</v>
      </c>
      <c r="I78" s="15">
        <v>201</v>
      </c>
      <c r="J78" s="15" t="s">
        <v>15</v>
      </c>
      <c r="K78" s="11"/>
      <c r="L78" s="1"/>
    </row>
    <row r="79" spans="1:12" x14ac:dyDescent="0.25">
      <c r="A79" s="9" t="s">
        <v>383</v>
      </c>
      <c r="B79" s="13">
        <v>1</v>
      </c>
      <c r="C79" s="9" t="s">
        <v>119</v>
      </c>
      <c r="D79" s="41" t="s">
        <v>447</v>
      </c>
      <c r="E79" s="42"/>
      <c r="F79" s="14">
        <v>1111</v>
      </c>
      <c r="G79" s="15">
        <v>1</v>
      </c>
      <c r="H79" s="25">
        <v>29569.637999999995</v>
      </c>
      <c r="I79" s="15">
        <v>204</v>
      </c>
      <c r="J79" s="15" t="s">
        <v>15</v>
      </c>
      <c r="K79" s="11"/>
      <c r="L79" s="1"/>
    </row>
    <row r="80" spans="1:12" x14ac:dyDescent="0.25">
      <c r="A80" s="9" t="s">
        <v>383</v>
      </c>
      <c r="B80" s="13">
        <v>1</v>
      </c>
      <c r="C80" s="9" t="s">
        <v>119</v>
      </c>
      <c r="D80" s="41" t="s">
        <v>448</v>
      </c>
      <c r="E80" s="42"/>
      <c r="F80" s="14">
        <v>1111</v>
      </c>
      <c r="G80" s="15">
        <v>1</v>
      </c>
      <c r="H80" s="25">
        <v>18988.283999999996</v>
      </c>
      <c r="I80" s="15">
        <v>204</v>
      </c>
      <c r="J80" s="15" t="s">
        <v>15</v>
      </c>
      <c r="K80" s="11"/>
      <c r="L80" s="1"/>
    </row>
    <row r="81" spans="1:12" x14ac:dyDescent="0.25">
      <c r="A81" s="9" t="s">
        <v>383</v>
      </c>
      <c r="B81" s="13">
        <v>1</v>
      </c>
      <c r="C81" s="9" t="s">
        <v>119</v>
      </c>
      <c r="D81" s="41" t="s">
        <v>449</v>
      </c>
      <c r="E81" s="42"/>
      <c r="F81" s="14">
        <v>1111</v>
      </c>
      <c r="G81" s="15">
        <v>1</v>
      </c>
      <c r="H81" s="25">
        <v>30998.183999999997</v>
      </c>
      <c r="I81" s="15">
        <v>204</v>
      </c>
      <c r="J81" s="15" t="s">
        <v>15</v>
      </c>
      <c r="K81" s="11"/>
      <c r="L81" s="1"/>
    </row>
    <row r="82" spans="1:12" ht="33" customHeight="1" x14ac:dyDescent="0.25">
      <c r="A82" s="9" t="s">
        <v>383</v>
      </c>
      <c r="B82" s="13">
        <v>1</v>
      </c>
      <c r="C82" s="9" t="s">
        <v>119</v>
      </c>
      <c r="D82" s="41" t="s">
        <v>450</v>
      </c>
      <c r="E82" s="42"/>
      <c r="F82" s="14">
        <v>1111</v>
      </c>
      <c r="G82" s="15">
        <v>1</v>
      </c>
      <c r="H82" s="25">
        <v>11891.431</v>
      </c>
      <c r="I82" s="15">
        <v>204</v>
      </c>
      <c r="J82" s="15" t="s">
        <v>15</v>
      </c>
      <c r="K82" s="11"/>
      <c r="L82" s="1"/>
    </row>
    <row r="83" spans="1:12" x14ac:dyDescent="0.25">
      <c r="A83" s="9" t="s">
        <v>383</v>
      </c>
      <c r="B83" s="13">
        <v>1</v>
      </c>
      <c r="C83" s="9" t="s">
        <v>119</v>
      </c>
      <c r="D83" s="41" t="s">
        <v>451</v>
      </c>
      <c r="E83" s="42"/>
      <c r="F83" s="14">
        <v>1111</v>
      </c>
      <c r="G83" s="15">
        <v>1</v>
      </c>
      <c r="H83" s="25">
        <v>9001.1039999999994</v>
      </c>
      <c r="I83" s="15">
        <v>204</v>
      </c>
      <c r="J83" s="15" t="s">
        <v>15</v>
      </c>
      <c r="K83" s="11"/>
      <c r="L83" s="1"/>
    </row>
    <row r="84" spans="1:12" x14ac:dyDescent="0.25">
      <c r="A84" s="9" t="s">
        <v>383</v>
      </c>
      <c r="B84" s="13">
        <v>1</v>
      </c>
      <c r="C84" s="9" t="s">
        <v>119</v>
      </c>
      <c r="D84" s="41" t="s">
        <v>452</v>
      </c>
      <c r="E84" s="42"/>
      <c r="F84" s="14">
        <v>1111</v>
      </c>
      <c r="G84" s="15">
        <v>1</v>
      </c>
      <c r="H84" s="25">
        <v>55877.639999999992</v>
      </c>
      <c r="I84" s="15">
        <v>204</v>
      </c>
      <c r="J84" s="15" t="s">
        <v>15</v>
      </c>
      <c r="K84" s="11"/>
      <c r="L84" s="1"/>
    </row>
    <row r="85" spans="1:12" x14ac:dyDescent="0.25">
      <c r="A85" s="9" t="s">
        <v>383</v>
      </c>
      <c r="B85" s="13">
        <v>1</v>
      </c>
      <c r="C85" s="9" t="s">
        <v>119</v>
      </c>
      <c r="D85" s="41" t="s">
        <v>453</v>
      </c>
      <c r="E85" s="42"/>
      <c r="F85" s="14">
        <v>1111</v>
      </c>
      <c r="G85" s="15">
        <v>1</v>
      </c>
      <c r="H85" s="25">
        <v>3794.6428571428569</v>
      </c>
      <c r="I85" s="15">
        <v>204</v>
      </c>
      <c r="J85" s="15" t="s">
        <v>15</v>
      </c>
      <c r="K85" s="11"/>
      <c r="L85" s="1"/>
    </row>
    <row r="86" spans="1:12" x14ac:dyDescent="0.25">
      <c r="A86" s="9" t="s">
        <v>383</v>
      </c>
      <c r="B86" s="13">
        <v>1</v>
      </c>
      <c r="C86" s="9" t="s">
        <v>119</v>
      </c>
      <c r="D86" s="41" t="s">
        <v>454</v>
      </c>
      <c r="E86" s="42"/>
      <c r="F86" s="14">
        <v>1111</v>
      </c>
      <c r="G86" s="15">
        <v>1</v>
      </c>
      <c r="H86" s="25">
        <v>4910.7142857142853</v>
      </c>
      <c r="I86" s="15">
        <v>204</v>
      </c>
      <c r="J86" s="15" t="s">
        <v>15</v>
      </c>
      <c r="K86" s="11"/>
      <c r="L86" s="1"/>
    </row>
    <row r="87" spans="1:12" x14ac:dyDescent="0.25">
      <c r="A87" s="44" t="s">
        <v>455</v>
      </c>
      <c r="B87" s="44"/>
      <c r="C87" s="44"/>
      <c r="D87" s="44"/>
      <c r="E87" s="44"/>
      <c r="F87" s="44"/>
      <c r="G87" s="44"/>
      <c r="H87" s="44"/>
      <c r="I87" s="44"/>
      <c r="J87" s="44"/>
      <c r="K87" s="11"/>
      <c r="L87" s="1"/>
    </row>
    <row r="88" spans="1:12" ht="47.25" customHeight="1" x14ac:dyDescent="0.25">
      <c r="A88" s="9" t="s">
        <v>383</v>
      </c>
      <c r="B88" s="13">
        <v>2</v>
      </c>
      <c r="C88" s="9" t="s">
        <v>129</v>
      </c>
      <c r="D88" s="43" t="s">
        <v>456</v>
      </c>
      <c r="E88" s="43"/>
      <c r="F88" s="14">
        <v>5114</v>
      </c>
      <c r="G88" s="15">
        <v>1</v>
      </c>
      <c r="H88" s="16">
        <f>'[1]Адм_без НДС_25.06.'!K33</f>
        <v>361.71069999999997</v>
      </c>
      <c r="I88" s="15">
        <v>204</v>
      </c>
      <c r="J88" s="15" t="s">
        <v>15</v>
      </c>
      <c r="K88" s="23"/>
      <c r="L88" s="1"/>
    </row>
    <row r="89" spans="1:12" ht="47.25" customHeight="1" x14ac:dyDescent="0.25">
      <c r="A89" s="9" t="s">
        <v>383</v>
      </c>
      <c r="B89" s="13">
        <v>2</v>
      </c>
      <c r="C89" s="9" t="s">
        <v>131</v>
      </c>
      <c r="D89" s="43" t="s">
        <v>457</v>
      </c>
      <c r="E89" s="43"/>
      <c r="F89" s="14">
        <v>5114</v>
      </c>
      <c r="G89" s="15">
        <v>1</v>
      </c>
      <c r="H89" s="16">
        <f>'[1]Адм_без НДС_25.06.'!K37+'[1]Адм_без НДС_25.06.'!K38+'[1]Адм_без НДС_25.06.'!K39</f>
        <v>28153.071428571428</v>
      </c>
      <c r="I89" s="15">
        <v>204</v>
      </c>
      <c r="J89" s="15" t="s">
        <v>15</v>
      </c>
      <c r="K89" s="23"/>
      <c r="L89" s="1"/>
    </row>
    <row r="90" spans="1:12" ht="47.25" customHeight="1" x14ac:dyDescent="0.25">
      <c r="A90" s="9" t="s">
        <v>383</v>
      </c>
      <c r="B90" s="13">
        <v>2</v>
      </c>
      <c r="C90" s="9" t="s">
        <v>133</v>
      </c>
      <c r="D90" s="43" t="s">
        <v>458</v>
      </c>
      <c r="E90" s="43"/>
      <c r="F90" s="14">
        <v>5114</v>
      </c>
      <c r="G90" s="15">
        <v>1</v>
      </c>
      <c r="H90" s="16">
        <f>'[1]Адм_без НДС_25.06.'!K42+'[1]Адм_без НДС_25.06.'!K43</f>
        <v>1114.4000000000001</v>
      </c>
      <c r="I90" s="15">
        <v>204</v>
      </c>
      <c r="J90" s="15" t="s">
        <v>15</v>
      </c>
      <c r="K90" s="23"/>
      <c r="L90" s="1"/>
    </row>
    <row r="91" spans="1:12" ht="47.25" customHeight="1" x14ac:dyDescent="0.25">
      <c r="A91" s="9" t="s">
        <v>383</v>
      </c>
      <c r="B91" s="13">
        <v>2</v>
      </c>
      <c r="C91" s="9" t="s">
        <v>135</v>
      </c>
      <c r="D91" s="41" t="s">
        <v>459</v>
      </c>
      <c r="E91" s="42"/>
      <c r="F91" s="14">
        <v>5114</v>
      </c>
      <c r="G91" s="15">
        <v>1</v>
      </c>
      <c r="H91" s="16">
        <f>'[1]Адм_без НДС_25.06.'!K59</f>
        <v>49916.858397530865</v>
      </c>
      <c r="I91" s="15">
        <v>201</v>
      </c>
      <c r="J91" s="15" t="s">
        <v>15</v>
      </c>
      <c r="K91" s="23"/>
      <c r="L91" s="1"/>
    </row>
    <row r="92" spans="1:12" ht="47.25" customHeight="1" x14ac:dyDescent="0.25">
      <c r="A92" s="9" t="s">
        <v>383</v>
      </c>
      <c r="B92" s="13">
        <v>2</v>
      </c>
      <c r="C92" s="9" t="s">
        <v>46</v>
      </c>
      <c r="D92" s="41" t="s">
        <v>460</v>
      </c>
      <c r="E92" s="42"/>
      <c r="F92" s="14">
        <v>5114</v>
      </c>
      <c r="G92" s="15">
        <v>1</v>
      </c>
      <c r="H92" s="16">
        <f>'[1]Адм_без НДС_25.06.'!K61</f>
        <v>55626.132738095228</v>
      </c>
      <c r="I92" s="15">
        <v>204</v>
      </c>
      <c r="J92" s="15" t="s">
        <v>15</v>
      </c>
      <c r="K92" s="23"/>
      <c r="L92" s="1"/>
    </row>
    <row r="93" spans="1:12" ht="47.25" customHeight="1" x14ac:dyDescent="0.25">
      <c r="A93" s="9" t="s">
        <v>383</v>
      </c>
      <c r="B93" s="13">
        <v>2</v>
      </c>
      <c r="C93" s="9" t="s">
        <v>138</v>
      </c>
      <c r="D93" s="43" t="s">
        <v>461</v>
      </c>
      <c r="E93" s="43"/>
      <c r="F93" s="14">
        <v>5114</v>
      </c>
      <c r="G93" s="15">
        <v>1</v>
      </c>
      <c r="H93" s="16">
        <f>'[1]ГРПБ без НДС_12.06.'!I88</f>
        <v>28000</v>
      </c>
      <c r="I93" s="15">
        <v>201</v>
      </c>
      <c r="J93" s="15" t="s">
        <v>15</v>
      </c>
      <c r="K93" s="23"/>
      <c r="L93" s="1"/>
    </row>
    <row r="94" spans="1:12" ht="47.25" customHeight="1" x14ac:dyDescent="0.25">
      <c r="A94" s="9" t="s">
        <v>383</v>
      </c>
      <c r="B94" s="13">
        <v>2</v>
      </c>
      <c r="C94" s="9" t="s">
        <v>140</v>
      </c>
      <c r="D94" s="43" t="s">
        <v>462</v>
      </c>
      <c r="E94" s="43"/>
      <c r="F94" s="14">
        <v>5114</v>
      </c>
      <c r="G94" s="15">
        <v>1</v>
      </c>
      <c r="H94" s="16">
        <f>'[1]Адм_без НДС_25.06.'!K57+'[1]Адм_без НДС_25.06.'!K58</f>
        <v>8000</v>
      </c>
      <c r="I94" s="15">
        <v>201</v>
      </c>
      <c r="J94" s="15" t="s">
        <v>15</v>
      </c>
      <c r="K94" s="23"/>
      <c r="L94" s="1"/>
    </row>
    <row r="95" spans="1:12" ht="47.25" customHeight="1" x14ac:dyDescent="0.25">
      <c r="A95" s="9" t="s">
        <v>383</v>
      </c>
      <c r="B95" s="13">
        <v>2</v>
      </c>
      <c r="C95" s="9" t="s">
        <v>142</v>
      </c>
      <c r="D95" s="43" t="s">
        <v>463</v>
      </c>
      <c r="E95" s="43"/>
      <c r="F95" s="14">
        <v>5114</v>
      </c>
      <c r="G95" s="15">
        <v>1</v>
      </c>
      <c r="H95" s="16">
        <f>'[1]Адм_без НДС_25.06.'!K56</f>
        <v>4601.5</v>
      </c>
      <c r="I95" s="15">
        <v>204</v>
      </c>
      <c r="J95" s="15" t="s">
        <v>15</v>
      </c>
      <c r="K95" s="23"/>
      <c r="L95" s="1"/>
    </row>
    <row r="96" spans="1:12" ht="47.25" customHeight="1" x14ac:dyDescent="0.25">
      <c r="A96" s="9" t="s">
        <v>383</v>
      </c>
      <c r="B96" s="13">
        <v>2</v>
      </c>
      <c r="C96" s="9" t="s">
        <v>144</v>
      </c>
      <c r="D96" s="43" t="s">
        <v>464</v>
      </c>
      <c r="E96" s="43"/>
      <c r="F96" s="14">
        <v>5114</v>
      </c>
      <c r="G96" s="15">
        <v>1</v>
      </c>
      <c r="H96" s="16">
        <f>'[1]Адм_без НДС_25.06.'!K63</f>
        <v>1339.2857142857142</v>
      </c>
      <c r="I96" s="15">
        <v>204</v>
      </c>
      <c r="J96" s="15" t="s">
        <v>15</v>
      </c>
      <c r="K96" s="23"/>
      <c r="L96" s="1"/>
    </row>
    <row r="97" spans="1:12" ht="47.25" customHeight="1" x14ac:dyDescent="0.25">
      <c r="A97" s="9" t="s">
        <v>383</v>
      </c>
      <c r="B97" s="13">
        <v>2</v>
      </c>
      <c r="C97" s="9" t="s">
        <v>146</v>
      </c>
      <c r="D97" s="43" t="s">
        <v>465</v>
      </c>
      <c r="E97" s="43"/>
      <c r="F97" s="14">
        <v>5114</v>
      </c>
      <c r="G97" s="15">
        <v>1</v>
      </c>
      <c r="H97" s="16">
        <f>'[1]Адм_без НДС_25.06.'!K64</f>
        <v>858</v>
      </c>
      <c r="I97" s="15">
        <v>204</v>
      </c>
      <c r="J97" s="15" t="s">
        <v>15</v>
      </c>
      <c r="K97" s="23"/>
      <c r="L97" s="1"/>
    </row>
    <row r="98" spans="1:12" ht="47.25" customHeight="1" x14ac:dyDescent="0.25">
      <c r="A98" s="9" t="s">
        <v>383</v>
      </c>
      <c r="B98" s="13">
        <v>2</v>
      </c>
      <c r="C98" s="9" t="s">
        <v>148</v>
      </c>
      <c r="D98" s="43" t="s">
        <v>466</v>
      </c>
      <c r="E98" s="43"/>
      <c r="F98" s="14">
        <v>5114</v>
      </c>
      <c r="G98" s="15">
        <v>1</v>
      </c>
      <c r="H98" s="16">
        <f>'[1]Адм_без НДС_25.06.'!K75</f>
        <v>2477.8388571428568</v>
      </c>
      <c r="I98" s="15">
        <v>203</v>
      </c>
      <c r="J98" s="15" t="s">
        <v>15</v>
      </c>
      <c r="K98" s="23"/>
      <c r="L98" s="1"/>
    </row>
    <row r="99" spans="1:12" ht="47.25" customHeight="1" x14ac:dyDescent="0.25">
      <c r="A99" s="9" t="s">
        <v>383</v>
      </c>
      <c r="B99" s="13">
        <v>2</v>
      </c>
      <c r="C99" s="9" t="s">
        <v>150</v>
      </c>
      <c r="D99" s="41" t="s">
        <v>467</v>
      </c>
      <c r="E99" s="42"/>
      <c r="F99" s="14">
        <v>5114</v>
      </c>
      <c r="G99" s="15">
        <v>1</v>
      </c>
      <c r="H99" s="16">
        <f>'[1]Адм_без НДС_25.06.'!K74</f>
        <v>228</v>
      </c>
      <c r="I99" s="15">
        <v>204</v>
      </c>
      <c r="J99" s="15" t="s">
        <v>15</v>
      </c>
      <c r="K99" s="23"/>
      <c r="L99" s="1"/>
    </row>
    <row r="100" spans="1:12" ht="47.25" customHeight="1" x14ac:dyDescent="0.25">
      <c r="A100" s="9" t="s">
        <v>383</v>
      </c>
      <c r="B100" s="13">
        <v>2</v>
      </c>
      <c r="C100" s="9" t="s">
        <v>152</v>
      </c>
      <c r="D100" s="43" t="s">
        <v>468</v>
      </c>
      <c r="E100" s="43"/>
      <c r="F100" s="14">
        <v>5114</v>
      </c>
      <c r="G100" s="15">
        <v>1</v>
      </c>
      <c r="H100" s="19">
        <f>'[1]Адм_без НДС_25.06.'!K45-H101</f>
        <v>959.34799999999996</v>
      </c>
      <c r="I100" s="15">
        <v>204</v>
      </c>
      <c r="J100" s="15" t="s">
        <v>15</v>
      </c>
      <c r="K100" s="22"/>
      <c r="L100" s="1"/>
    </row>
    <row r="101" spans="1:12" ht="47.25" customHeight="1" x14ac:dyDescent="0.25">
      <c r="A101" s="9" t="s">
        <v>383</v>
      </c>
      <c r="B101" s="13">
        <v>2</v>
      </c>
      <c r="C101" s="9" t="s">
        <v>152</v>
      </c>
      <c r="D101" s="41" t="s">
        <v>469</v>
      </c>
      <c r="E101" s="42"/>
      <c r="F101" s="14">
        <v>5114</v>
      </c>
      <c r="G101" s="15">
        <v>1</v>
      </c>
      <c r="H101" s="19">
        <f>[1]Обуч!I30/1000</f>
        <v>3538</v>
      </c>
      <c r="I101" s="15">
        <v>204</v>
      </c>
      <c r="J101" s="15" t="s">
        <v>15</v>
      </c>
      <c r="K101" s="22"/>
      <c r="L101" s="1"/>
    </row>
    <row r="102" spans="1:12" ht="47.25" customHeight="1" x14ac:dyDescent="0.25">
      <c r="A102" s="9" t="s">
        <v>383</v>
      </c>
      <c r="B102" s="13">
        <v>2</v>
      </c>
      <c r="C102" s="9" t="s">
        <v>155</v>
      </c>
      <c r="D102" s="43" t="s">
        <v>470</v>
      </c>
      <c r="E102" s="43"/>
      <c r="F102" s="14">
        <v>5114</v>
      </c>
      <c r="G102" s="21">
        <v>1</v>
      </c>
      <c r="H102" s="16">
        <f>'[1]Адм_без НДС_25.06.'!K77</f>
        <v>2413.6</v>
      </c>
      <c r="I102" s="15">
        <v>204</v>
      </c>
      <c r="J102" s="15" t="s">
        <v>15</v>
      </c>
      <c r="K102" s="23"/>
      <c r="L102" s="1"/>
    </row>
    <row r="103" spans="1:12" ht="47.25" customHeight="1" x14ac:dyDescent="0.25">
      <c r="A103" s="9" t="s">
        <v>383</v>
      </c>
      <c r="B103" s="13">
        <v>2</v>
      </c>
      <c r="C103" s="9" t="s">
        <v>157</v>
      </c>
      <c r="D103" s="41" t="s">
        <v>471</v>
      </c>
      <c r="E103" s="42"/>
      <c r="F103" s="14">
        <v>5114</v>
      </c>
      <c r="G103" s="21">
        <v>1</v>
      </c>
      <c r="H103" s="16">
        <f>'[1]Адм_без НДС_25.06.'!K80</f>
        <v>15000</v>
      </c>
      <c r="I103" s="15">
        <v>204</v>
      </c>
      <c r="J103" s="15" t="s">
        <v>15</v>
      </c>
      <c r="K103" s="23"/>
      <c r="L103" s="1"/>
    </row>
    <row r="104" spans="1:12" ht="47.25" customHeight="1" x14ac:dyDescent="0.25">
      <c r="A104" s="9" t="s">
        <v>383</v>
      </c>
      <c r="B104" s="13">
        <v>2</v>
      </c>
      <c r="C104" s="9" t="s">
        <v>159</v>
      </c>
      <c r="D104" s="41" t="s">
        <v>472</v>
      </c>
      <c r="E104" s="42"/>
      <c r="F104" s="14">
        <v>5114</v>
      </c>
      <c r="G104" s="21">
        <v>1</v>
      </c>
      <c r="H104" s="16">
        <f>'[1]Адм_без НДС_25.06.'!K81</f>
        <v>1814.1</v>
      </c>
      <c r="I104" s="15">
        <v>204</v>
      </c>
      <c r="J104" s="15" t="s">
        <v>15</v>
      </c>
      <c r="K104" s="23"/>
      <c r="L104" s="1"/>
    </row>
    <row r="105" spans="1:12" ht="47.25" customHeight="1" x14ac:dyDescent="0.25">
      <c r="A105" s="9" t="s">
        <v>383</v>
      </c>
      <c r="B105" s="13">
        <v>2</v>
      </c>
      <c r="C105" s="9" t="s">
        <v>159</v>
      </c>
      <c r="D105" s="41" t="s">
        <v>473</v>
      </c>
      <c r="E105" s="42"/>
      <c r="F105" s="14">
        <v>5114</v>
      </c>
      <c r="G105" s="21">
        <v>1</v>
      </c>
      <c r="H105" s="16">
        <f>'[1]Адм_без НДС_25.06.'!K82</f>
        <v>712.5</v>
      </c>
      <c r="I105" s="15">
        <v>204</v>
      </c>
      <c r="J105" s="15" t="s">
        <v>15</v>
      </c>
      <c r="K105" s="23"/>
      <c r="L105" s="1"/>
    </row>
    <row r="106" spans="1:12" ht="47.25" customHeight="1" x14ac:dyDescent="0.25">
      <c r="A106" s="9" t="s">
        <v>383</v>
      </c>
      <c r="B106" s="13">
        <v>2</v>
      </c>
      <c r="C106" s="9" t="s">
        <v>162</v>
      </c>
      <c r="D106" s="41" t="s">
        <v>474</v>
      </c>
      <c r="E106" s="42"/>
      <c r="F106" s="14">
        <v>5114</v>
      </c>
      <c r="G106" s="21">
        <v>1</v>
      </c>
      <c r="H106" s="16">
        <f>'[1]Адм_без НДС_25.06.'!K89</f>
        <v>357.14285714285711</v>
      </c>
      <c r="I106" s="15">
        <v>204</v>
      </c>
      <c r="J106" s="15" t="s">
        <v>15</v>
      </c>
      <c r="K106" s="23"/>
      <c r="L106" s="1"/>
    </row>
    <row r="107" spans="1:12" ht="47.25" customHeight="1" x14ac:dyDescent="0.25">
      <c r="A107" s="9" t="s">
        <v>383</v>
      </c>
      <c r="B107" s="13">
        <v>2</v>
      </c>
      <c r="C107" s="9" t="s">
        <v>164</v>
      </c>
      <c r="D107" s="43" t="s">
        <v>475</v>
      </c>
      <c r="E107" s="43"/>
      <c r="F107" s="14">
        <v>5114</v>
      </c>
      <c r="G107" s="15">
        <v>1</v>
      </c>
      <c r="H107" s="16">
        <f>[1]авто!L6</f>
        <v>21600</v>
      </c>
      <c r="I107" s="15">
        <v>201</v>
      </c>
      <c r="J107" s="15" t="s">
        <v>15</v>
      </c>
      <c r="K107" s="22"/>
      <c r="L107" s="1"/>
    </row>
    <row r="108" spans="1:12" ht="47.25" customHeight="1" x14ac:dyDescent="0.25">
      <c r="A108" s="9" t="s">
        <v>383</v>
      </c>
      <c r="B108" s="13">
        <v>2</v>
      </c>
      <c r="C108" s="9" t="s">
        <v>164</v>
      </c>
      <c r="D108" s="43" t="s">
        <v>476</v>
      </c>
      <c r="E108" s="43"/>
      <c r="F108" s="14">
        <v>5114</v>
      </c>
      <c r="G108" s="15">
        <v>1</v>
      </c>
      <c r="H108" s="16">
        <f>[1]авто!L7</f>
        <v>19200</v>
      </c>
      <c r="I108" s="15">
        <v>201</v>
      </c>
      <c r="J108" s="15" t="s">
        <v>15</v>
      </c>
      <c r="K108" s="22"/>
      <c r="L108" s="1"/>
    </row>
    <row r="109" spans="1:12" ht="47.25" customHeight="1" x14ac:dyDescent="0.25">
      <c r="A109" s="9" t="s">
        <v>383</v>
      </c>
      <c r="B109" s="13">
        <v>2</v>
      </c>
      <c r="C109" s="9" t="s">
        <v>164</v>
      </c>
      <c r="D109" s="43" t="s">
        <v>477</v>
      </c>
      <c r="E109" s="43"/>
      <c r="F109" s="14">
        <v>5114</v>
      </c>
      <c r="G109" s="15">
        <v>1</v>
      </c>
      <c r="H109" s="16">
        <f>1300*12</f>
        <v>15600</v>
      </c>
      <c r="I109" s="15">
        <v>201</v>
      </c>
      <c r="J109" s="15" t="s">
        <v>15</v>
      </c>
      <c r="K109" s="22"/>
      <c r="L109" s="1"/>
    </row>
    <row r="110" spans="1:12" ht="47.25" customHeight="1" x14ac:dyDescent="0.25">
      <c r="A110" s="9" t="s">
        <v>383</v>
      </c>
      <c r="B110" s="13">
        <v>2</v>
      </c>
      <c r="C110" s="9" t="s">
        <v>164</v>
      </c>
      <c r="D110" s="43" t="s">
        <v>478</v>
      </c>
      <c r="E110" s="43"/>
      <c r="F110" s="14">
        <v>5114</v>
      </c>
      <c r="G110" s="15">
        <v>1</v>
      </c>
      <c r="H110" s="16">
        <f>(900*11)+1300</f>
        <v>11200</v>
      </c>
      <c r="I110" s="15">
        <v>201</v>
      </c>
      <c r="J110" s="15" t="s">
        <v>15</v>
      </c>
      <c r="K110" s="22"/>
      <c r="L110" s="1"/>
    </row>
    <row r="111" spans="1:12" ht="47.25" customHeight="1" x14ac:dyDescent="0.25">
      <c r="A111" s="9" t="s">
        <v>383</v>
      </c>
      <c r="B111" s="13">
        <v>2</v>
      </c>
      <c r="C111" s="9" t="s">
        <v>164</v>
      </c>
      <c r="D111" s="43" t="s">
        <v>479</v>
      </c>
      <c r="E111" s="43"/>
      <c r="F111" s="14">
        <v>5114</v>
      </c>
      <c r="G111" s="15">
        <v>1</v>
      </c>
      <c r="H111" s="16">
        <f>(1300*5)+4071.92</f>
        <v>10571.92</v>
      </c>
      <c r="I111" s="15">
        <v>203</v>
      </c>
      <c r="J111" s="15" t="s">
        <v>15</v>
      </c>
      <c r="K111" s="22"/>
      <c r="L111" s="1"/>
    </row>
    <row r="112" spans="1:12" ht="47.25" customHeight="1" x14ac:dyDescent="0.25">
      <c r="A112" s="9" t="s">
        <v>383</v>
      </c>
      <c r="B112" s="13">
        <v>2</v>
      </c>
      <c r="C112" s="9" t="s">
        <v>170</v>
      </c>
      <c r="D112" s="41" t="s">
        <v>480</v>
      </c>
      <c r="E112" s="42"/>
      <c r="F112" s="14">
        <v>5114</v>
      </c>
      <c r="G112" s="15">
        <v>1</v>
      </c>
      <c r="H112" s="16">
        <f>'[1]ГРПБ без НДС_12.06.'!I92</f>
        <v>40960</v>
      </c>
      <c r="I112" s="15">
        <v>201</v>
      </c>
      <c r="J112" s="15" t="s">
        <v>15</v>
      </c>
      <c r="K112" s="22"/>
      <c r="L112" s="1"/>
    </row>
    <row r="113" spans="1:12" ht="47.25" customHeight="1" x14ac:dyDescent="0.25">
      <c r="A113" s="9" t="s">
        <v>383</v>
      </c>
      <c r="B113" s="13">
        <v>2</v>
      </c>
      <c r="C113" s="9" t="s">
        <v>172</v>
      </c>
      <c r="D113" s="41" t="s">
        <v>481</v>
      </c>
      <c r="E113" s="42"/>
      <c r="F113" s="14">
        <v>5114</v>
      </c>
      <c r="G113" s="15">
        <v>1</v>
      </c>
      <c r="H113" s="16">
        <f>'[1]ГРПБ без НДС_12.06.'!I89</f>
        <v>43274.197</v>
      </c>
      <c r="I113" s="15">
        <v>201</v>
      </c>
      <c r="J113" s="15" t="s">
        <v>15</v>
      </c>
      <c r="K113" s="22"/>
      <c r="L113" s="1"/>
    </row>
    <row r="114" spans="1:12" ht="47.25" customHeight="1" x14ac:dyDescent="0.25">
      <c r="A114" s="9" t="s">
        <v>383</v>
      </c>
      <c r="B114" s="13">
        <v>2</v>
      </c>
      <c r="C114" s="9" t="s">
        <v>174</v>
      </c>
      <c r="D114" s="41" t="s">
        <v>482</v>
      </c>
      <c r="E114" s="42"/>
      <c r="F114" s="14">
        <v>5114</v>
      </c>
      <c r="G114" s="15">
        <v>1</v>
      </c>
      <c r="H114" s="16">
        <f>'[1]ГРПБ без НДС_12.06.'!I90</f>
        <v>50000</v>
      </c>
      <c r="I114" s="15">
        <v>203</v>
      </c>
      <c r="J114" s="15" t="s">
        <v>15</v>
      </c>
      <c r="K114" s="22"/>
      <c r="L114" s="1"/>
    </row>
    <row r="115" spans="1:12" ht="47.25" customHeight="1" x14ac:dyDescent="0.25">
      <c r="A115" s="9" t="s">
        <v>383</v>
      </c>
      <c r="B115" s="13">
        <v>2</v>
      </c>
      <c r="C115" s="9" t="s">
        <v>176</v>
      </c>
      <c r="D115" s="41" t="s">
        <v>483</v>
      </c>
      <c r="E115" s="42"/>
      <c r="F115" s="14">
        <v>5114</v>
      </c>
      <c r="G115" s="15">
        <v>1</v>
      </c>
      <c r="H115" s="16">
        <f>'[1]ГРПБ без НДС_12.06.'!I93</f>
        <v>1212.5999999999999</v>
      </c>
      <c r="I115" s="15">
        <v>204</v>
      </c>
      <c r="J115" s="15" t="s">
        <v>15</v>
      </c>
      <c r="K115" s="22"/>
      <c r="L115" s="1"/>
    </row>
    <row r="116" spans="1:12" ht="47.25" customHeight="1" x14ac:dyDescent="0.25">
      <c r="A116" s="9" t="s">
        <v>383</v>
      </c>
      <c r="B116" s="13">
        <v>2</v>
      </c>
      <c r="C116" s="9" t="s">
        <v>174</v>
      </c>
      <c r="D116" s="41" t="s">
        <v>484</v>
      </c>
      <c r="E116" s="42"/>
      <c r="F116" s="14">
        <v>5114</v>
      </c>
      <c r="G116" s="15">
        <v>1</v>
      </c>
      <c r="H116" s="16">
        <f>'[1]ГРПБ без НДС_12.06.'!I102</f>
        <v>1643.4839999999999</v>
      </c>
      <c r="I116" s="15">
        <v>204</v>
      </c>
      <c r="J116" s="15" t="s">
        <v>15</v>
      </c>
      <c r="K116" s="22"/>
      <c r="L116" s="1"/>
    </row>
    <row r="117" spans="1:12" ht="47.25" customHeight="1" x14ac:dyDescent="0.25">
      <c r="A117" s="9" t="s">
        <v>383</v>
      </c>
      <c r="B117" s="13">
        <v>2</v>
      </c>
      <c r="C117" s="9" t="s">
        <v>179</v>
      </c>
      <c r="D117" s="41" t="s">
        <v>485</v>
      </c>
      <c r="E117" s="42"/>
      <c r="F117" s="14">
        <v>5114</v>
      </c>
      <c r="G117" s="15">
        <v>1</v>
      </c>
      <c r="H117" s="16">
        <f>'[1]Адм_без НДС_25.06.'!K98</f>
        <v>9500</v>
      </c>
      <c r="I117" s="15">
        <v>201</v>
      </c>
      <c r="J117" s="15" t="s">
        <v>15</v>
      </c>
      <c r="K117" s="22"/>
      <c r="L117" s="1"/>
    </row>
    <row r="118" spans="1:12" ht="47.25" customHeight="1" x14ac:dyDescent="0.25">
      <c r="A118" s="9" t="s">
        <v>383</v>
      </c>
      <c r="B118" s="13">
        <v>2</v>
      </c>
      <c r="C118" s="9" t="s">
        <v>181</v>
      </c>
      <c r="D118" s="41" t="s">
        <v>486</v>
      </c>
      <c r="E118" s="42"/>
      <c r="F118" s="14">
        <v>5114</v>
      </c>
      <c r="G118" s="15">
        <v>1</v>
      </c>
      <c r="H118" s="16">
        <f>'[1]ГРПБ без НДС_12.06.'!I43</f>
        <v>2499.9999999999995</v>
      </c>
      <c r="I118" s="15">
        <v>201</v>
      </c>
      <c r="J118" s="15" t="s">
        <v>15</v>
      </c>
      <c r="K118" s="22"/>
      <c r="L118" s="1"/>
    </row>
    <row r="119" spans="1:12" ht="47.25" customHeight="1" x14ac:dyDescent="0.25">
      <c r="A119" s="9" t="s">
        <v>383</v>
      </c>
      <c r="B119" s="13">
        <v>2</v>
      </c>
      <c r="C119" s="9" t="s">
        <v>183</v>
      </c>
      <c r="D119" s="41" t="s">
        <v>487</v>
      </c>
      <c r="E119" s="42"/>
      <c r="F119" s="14">
        <v>5114</v>
      </c>
      <c r="G119" s="15">
        <v>1</v>
      </c>
      <c r="H119" s="16">
        <f>'[1]Адм_без НДС_25.06.'!K97</f>
        <v>476</v>
      </c>
      <c r="I119" s="15">
        <v>204</v>
      </c>
      <c r="J119" s="15" t="s">
        <v>15</v>
      </c>
      <c r="K119" s="22"/>
      <c r="L119" s="1"/>
    </row>
    <row r="120" spans="1:12" ht="47.25" customHeight="1" x14ac:dyDescent="0.25">
      <c r="A120" s="9" t="s">
        <v>383</v>
      </c>
      <c r="B120" s="13">
        <v>2</v>
      </c>
      <c r="C120" s="9" t="s">
        <v>185</v>
      </c>
      <c r="D120" s="41" t="s">
        <v>488</v>
      </c>
      <c r="E120" s="42"/>
      <c r="F120" s="14">
        <v>5114</v>
      </c>
      <c r="G120" s="15">
        <v>1</v>
      </c>
      <c r="H120" s="16">
        <f>'[1]ГРПБ без НДС_12.06.'!I44</f>
        <v>2000</v>
      </c>
      <c r="I120" s="15">
        <v>201</v>
      </c>
      <c r="J120" s="15" t="s">
        <v>15</v>
      </c>
      <c r="K120" s="22"/>
      <c r="L120" s="1"/>
    </row>
    <row r="121" spans="1:12" ht="47.25" customHeight="1" x14ac:dyDescent="0.25">
      <c r="A121" s="9" t="s">
        <v>383</v>
      </c>
      <c r="B121" s="13">
        <v>2</v>
      </c>
      <c r="C121" s="9" t="s">
        <v>187</v>
      </c>
      <c r="D121" s="41" t="s">
        <v>489</v>
      </c>
      <c r="E121" s="42"/>
      <c r="F121" s="14">
        <v>5114</v>
      </c>
      <c r="G121" s="15">
        <v>1</v>
      </c>
      <c r="H121" s="16">
        <f>'[1]ГРПБ без НДС_12.06.'!I45</f>
        <v>20436.989999999998</v>
      </c>
      <c r="I121" s="15">
        <v>201</v>
      </c>
      <c r="J121" s="15" t="s">
        <v>15</v>
      </c>
      <c r="K121" s="22"/>
      <c r="L121" s="1"/>
    </row>
    <row r="122" spans="1:12" ht="47.25" customHeight="1" x14ac:dyDescent="0.25">
      <c r="A122" s="9" t="s">
        <v>383</v>
      </c>
      <c r="B122" s="13">
        <v>2</v>
      </c>
      <c r="C122" s="9" t="s">
        <v>189</v>
      </c>
      <c r="D122" s="41" t="s">
        <v>490</v>
      </c>
      <c r="E122" s="42"/>
      <c r="F122" s="14">
        <v>5114</v>
      </c>
      <c r="G122" s="15">
        <v>1</v>
      </c>
      <c r="H122" s="16">
        <f>'[1]ГРПБ без НДС_12.06.'!I12</f>
        <v>2365.0410000000002</v>
      </c>
      <c r="I122" s="15">
        <v>204</v>
      </c>
      <c r="J122" s="15" t="s">
        <v>15</v>
      </c>
      <c r="K122" s="22"/>
      <c r="L122" s="1"/>
    </row>
    <row r="123" spans="1:12" ht="47.25" customHeight="1" x14ac:dyDescent="0.25">
      <c r="A123" s="9" t="s">
        <v>383</v>
      </c>
      <c r="B123" s="13">
        <v>2</v>
      </c>
      <c r="C123" s="9" t="s">
        <v>191</v>
      </c>
      <c r="D123" s="41" t="s">
        <v>491</v>
      </c>
      <c r="E123" s="42"/>
      <c r="F123" s="14">
        <v>5114</v>
      </c>
      <c r="G123" s="15">
        <v>1</v>
      </c>
      <c r="H123" s="16">
        <f>'[1]ГРПБ без НДС_12.06.'!I14</f>
        <v>5178.5714107142849</v>
      </c>
      <c r="I123" s="15">
        <v>203</v>
      </c>
      <c r="J123" s="15" t="s">
        <v>15</v>
      </c>
      <c r="K123" s="22"/>
      <c r="L123" s="1"/>
    </row>
    <row r="124" spans="1:12" ht="47.25" customHeight="1" x14ac:dyDescent="0.25">
      <c r="A124" s="9" t="s">
        <v>383</v>
      </c>
      <c r="B124" s="13">
        <v>2</v>
      </c>
      <c r="C124" s="9" t="s">
        <v>189</v>
      </c>
      <c r="D124" s="41" t="s">
        <v>492</v>
      </c>
      <c r="E124" s="42"/>
      <c r="F124" s="14">
        <v>5114</v>
      </c>
      <c r="G124" s="15">
        <v>1</v>
      </c>
      <c r="H124" s="16">
        <f>'[1]ГРПБ без НДС_12.06.'!I11</f>
        <v>20039.423999999999</v>
      </c>
      <c r="I124" s="15">
        <v>204</v>
      </c>
      <c r="J124" s="15" t="s">
        <v>15</v>
      </c>
      <c r="K124" s="22"/>
      <c r="L124" s="1"/>
    </row>
    <row r="125" spans="1:12" ht="47.25" customHeight="1" x14ac:dyDescent="0.25">
      <c r="A125" s="9" t="s">
        <v>383</v>
      </c>
      <c r="B125" s="13">
        <v>2</v>
      </c>
      <c r="C125" s="9" t="s">
        <v>189</v>
      </c>
      <c r="D125" s="41" t="s">
        <v>493</v>
      </c>
      <c r="E125" s="42"/>
      <c r="F125" s="14">
        <v>5114</v>
      </c>
      <c r="G125" s="15">
        <v>1</v>
      </c>
      <c r="H125" s="16">
        <f>'[1]ГРПБ без НДС_12.06.'!I13</f>
        <v>7420.6</v>
      </c>
      <c r="I125" s="15">
        <v>204</v>
      </c>
      <c r="J125" s="15" t="s">
        <v>15</v>
      </c>
      <c r="K125" s="22"/>
      <c r="L125" s="1"/>
    </row>
    <row r="126" spans="1:12" ht="47.25" customHeight="1" x14ac:dyDescent="0.25">
      <c r="A126" s="9" t="s">
        <v>383</v>
      </c>
      <c r="B126" s="13">
        <v>2</v>
      </c>
      <c r="C126" s="9" t="s">
        <v>195</v>
      </c>
      <c r="D126" s="41" t="s">
        <v>494</v>
      </c>
      <c r="E126" s="42"/>
      <c r="F126" s="14">
        <v>5114</v>
      </c>
      <c r="G126" s="15">
        <v>1</v>
      </c>
      <c r="H126" s="16">
        <f>'[1]ГРПБ без НДС_12.06.'!I23</f>
        <v>20223.64</v>
      </c>
      <c r="I126" s="15">
        <v>204</v>
      </c>
      <c r="J126" s="15" t="s">
        <v>15</v>
      </c>
      <c r="K126" s="22"/>
      <c r="L126" s="1"/>
    </row>
    <row r="127" spans="1:12" ht="47.25" customHeight="1" x14ac:dyDescent="0.25">
      <c r="A127" s="9" t="s">
        <v>383</v>
      </c>
      <c r="B127" s="13">
        <v>2</v>
      </c>
      <c r="C127" s="9" t="s">
        <v>197</v>
      </c>
      <c r="D127" s="41" t="s">
        <v>495</v>
      </c>
      <c r="E127" s="42"/>
      <c r="F127" s="14">
        <v>5114</v>
      </c>
      <c r="G127" s="15">
        <v>1</v>
      </c>
      <c r="H127" s="16">
        <f>'[1]ГРПБ без НДС_12.06.'!I24</f>
        <v>450.80999999999995</v>
      </c>
      <c r="I127" s="15">
        <v>204</v>
      </c>
      <c r="J127" s="15" t="s">
        <v>15</v>
      </c>
      <c r="K127" s="22"/>
      <c r="L127" s="1"/>
    </row>
    <row r="128" spans="1:12" x14ac:dyDescent="0.25">
      <c r="A128" s="1"/>
      <c r="B128" s="1"/>
      <c r="C128" s="1"/>
      <c r="F128" s="2"/>
      <c r="G128" s="2"/>
      <c r="H128" s="26"/>
      <c r="I128" s="1"/>
      <c r="J128" s="27"/>
      <c r="K128" s="28"/>
      <c r="L128" s="1"/>
    </row>
    <row r="129" spans="1:12" ht="31.5" x14ac:dyDescent="0.25">
      <c r="A129" s="29" t="s">
        <v>496</v>
      </c>
      <c r="B129" s="30"/>
      <c r="C129" s="38" t="s">
        <v>497</v>
      </c>
      <c r="D129" s="38"/>
      <c r="E129" s="31" t="s">
        <v>498</v>
      </c>
      <c r="F129" s="38" t="s">
        <v>499</v>
      </c>
      <c r="G129" s="38"/>
      <c r="H129" s="32"/>
      <c r="I129" s="32"/>
      <c r="J129" s="39"/>
      <c r="K129" s="40"/>
      <c r="L129" s="40"/>
    </row>
    <row r="130" spans="1:12" ht="15.75" x14ac:dyDescent="0.25">
      <c r="A130" s="37" t="s">
        <v>500</v>
      </c>
      <c r="B130" s="37"/>
      <c r="C130" s="37" t="s">
        <v>501</v>
      </c>
      <c r="D130" s="37"/>
      <c r="E130" s="35" t="s">
        <v>502</v>
      </c>
      <c r="F130" s="37" t="s">
        <v>503</v>
      </c>
      <c r="G130" s="37"/>
      <c r="H130" s="37"/>
      <c r="I130" s="37"/>
      <c r="J130" s="39"/>
      <c r="K130" s="40"/>
      <c r="L130" s="40"/>
    </row>
    <row r="131" spans="1:12" ht="15.75" x14ac:dyDescent="0.25">
      <c r="A131" s="37" t="s">
        <v>504</v>
      </c>
      <c r="B131" s="37"/>
      <c r="C131" s="37" t="s">
        <v>505</v>
      </c>
      <c r="D131" s="37"/>
      <c r="E131" s="35" t="s">
        <v>506</v>
      </c>
      <c r="F131" s="37" t="s">
        <v>507</v>
      </c>
      <c r="G131" s="37"/>
      <c r="H131" s="37"/>
      <c r="I131" s="37"/>
      <c r="J131" s="36"/>
      <c r="K131" s="34"/>
      <c r="L131" s="34"/>
    </row>
    <row r="132" spans="1:12" ht="15.75" x14ac:dyDescent="0.25">
      <c r="A132" s="37" t="s">
        <v>508</v>
      </c>
      <c r="B132" s="37"/>
      <c r="C132" s="37" t="s">
        <v>509</v>
      </c>
      <c r="D132" s="37"/>
      <c r="E132" s="35" t="s">
        <v>510</v>
      </c>
      <c r="F132" s="37" t="s">
        <v>511</v>
      </c>
      <c r="G132" s="37"/>
      <c r="H132" s="37"/>
      <c r="I132" s="37"/>
      <c r="J132" s="36"/>
      <c r="K132" s="34"/>
      <c r="L132" s="34"/>
    </row>
    <row r="133" spans="1:12" ht="15.75" x14ac:dyDescent="0.25">
      <c r="A133" s="33"/>
      <c r="B133" s="1"/>
      <c r="C133" s="37" t="s">
        <v>512</v>
      </c>
      <c r="D133" s="37"/>
      <c r="E133" s="35" t="s">
        <v>513</v>
      </c>
      <c r="F133" s="37"/>
      <c r="G133" s="37"/>
      <c r="H133" s="37"/>
      <c r="I133" s="37"/>
      <c r="J133" s="36"/>
      <c r="K133" s="34"/>
      <c r="L133" s="34"/>
    </row>
    <row r="134" spans="1:12" ht="15.75" x14ac:dyDescent="0.25">
      <c r="A134" s="1"/>
      <c r="B134" s="1"/>
      <c r="C134" s="37" t="s">
        <v>514</v>
      </c>
      <c r="D134" s="37"/>
      <c r="E134" s="35" t="s">
        <v>515</v>
      </c>
      <c r="F134" s="37"/>
      <c r="G134" s="37"/>
      <c r="H134" s="37"/>
      <c r="I134" s="37"/>
      <c r="J134" s="36"/>
      <c r="K134" s="34"/>
      <c r="L134" s="34"/>
    </row>
    <row r="135" spans="1:12" ht="15.75" x14ac:dyDescent="0.25">
      <c r="A135" s="1"/>
      <c r="B135" s="1"/>
      <c r="C135" s="37" t="s">
        <v>516</v>
      </c>
      <c r="D135" s="37"/>
      <c r="E135" s="35" t="s">
        <v>517</v>
      </c>
      <c r="F135" s="37"/>
      <c r="G135" s="37"/>
      <c r="H135" s="37"/>
      <c r="I135" s="37"/>
      <c r="J135" s="36"/>
      <c r="K135" s="34"/>
      <c r="L135" s="34"/>
    </row>
    <row r="136" spans="1:12" ht="15.75" x14ac:dyDescent="0.25">
      <c r="A136" s="1"/>
      <c r="B136" s="1"/>
      <c r="C136" s="37" t="s">
        <v>518</v>
      </c>
      <c r="D136" s="37"/>
      <c r="E136" s="35" t="s">
        <v>519</v>
      </c>
      <c r="F136" s="37"/>
      <c r="G136" s="37"/>
      <c r="H136" s="37"/>
      <c r="I136" s="37"/>
      <c r="J136" s="36"/>
      <c r="K136" s="34"/>
      <c r="L136" s="34"/>
    </row>
    <row r="137" spans="1:12" ht="15.75" x14ac:dyDescent="0.25">
      <c r="A137" s="1"/>
      <c r="B137" s="1"/>
      <c r="C137" s="1"/>
      <c r="E137" s="35" t="s">
        <v>520</v>
      </c>
      <c r="F137" s="2"/>
      <c r="G137" s="2"/>
      <c r="H137" s="4"/>
      <c r="I137" s="1"/>
      <c r="J137" s="27"/>
      <c r="K137" s="28"/>
      <c r="L137" s="1"/>
    </row>
  </sheetData>
  <mergeCells count="146">
    <mergeCell ref="C136:D136"/>
    <mergeCell ref="F136:I136"/>
    <mergeCell ref="C133:D133"/>
    <mergeCell ref="F133:I133"/>
    <mergeCell ref="C134:D134"/>
    <mergeCell ref="F134:I134"/>
    <mergeCell ref="C135:D135"/>
    <mergeCell ref="F135:I135"/>
    <mergeCell ref="A131:B131"/>
    <mergeCell ref="C131:D131"/>
    <mergeCell ref="F131:I131"/>
    <mergeCell ref="A132:B132"/>
    <mergeCell ref="C132:D132"/>
    <mergeCell ref="F132:I132"/>
    <mergeCell ref="F129:G129"/>
    <mergeCell ref="J129:L129"/>
    <mergeCell ref="A130:B130"/>
    <mergeCell ref="C130:D130"/>
    <mergeCell ref="F130:I130"/>
    <mergeCell ref="J130:L130"/>
    <mergeCell ref="D123:E123"/>
    <mergeCell ref="D124:E124"/>
    <mergeCell ref="D125:E125"/>
    <mergeCell ref="D126:E126"/>
    <mergeCell ref="D127:E127"/>
    <mergeCell ref="C129:D129"/>
    <mergeCell ref="D117:E117"/>
    <mergeCell ref="D118:E118"/>
    <mergeCell ref="D119:E119"/>
    <mergeCell ref="D120:E120"/>
    <mergeCell ref="D121:E121"/>
    <mergeCell ref="D122:E122"/>
    <mergeCell ref="D111:E111"/>
    <mergeCell ref="D112:E112"/>
    <mergeCell ref="D113:E113"/>
    <mergeCell ref="D114:E114"/>
    <mergeCell ref="D115:E115"/>
    <mergeCell ref="D116:E116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D101:E101"/>
    <mergeCell ref="D102:E102"/>
    <mergeCell ref="D103:E103"/>
    <mergeCell ref="D104:E104"/>
    <mergeCell ref="D93:E93"/>
    <mergeCell ref="D94:E94"/>
    <mergeCell ref="D95:E95"/>
    <mergeCell ref="D96:E96"/>
    <mergeCell ref="D97:E97"/>
    <mergeCell ref="D98:E98"/>
    <mergeCell ref="A87:J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A76:J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G1:J1"/>
    <mergeCell ref="A3:J3"/>
    <mergeCell ref="D5:E5"/>
    <mergeCell ref="D6:E6"/>
    <mergeCell ref="A7:J7"/>
    <mergeCell ref="D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Русская версия</vt:lpstr>
      <vt:lpstr>Қазақша нұсқасы</vt:lpstr>
      <vt:lpstr>English version</vt:lpstr>
      <vt:lpstr>'Қазақша нұсқасы'!Область_печати</vt:lpstr>
      <vt:lpstr>'Русская версия'!Область_печати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Berik Karakoishiyev</dc:creator>
  <cp:lastModifiedBy>Berik Karakoshiyev</cp:lastModifiedBy>
  <dcterms:created xsi:type="dcterms:W3CDTF">2015-06-05T18:19:34Z</dcterms:created>
  <dcterms:modified xsi:type="dcterms:W3CDTF">2024-08-09T12:38:38Z</dcterms:modified>
</cp:coreProperties>
</file>